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266" documentId="120_S{2AC9BD13-BADA-5192-A53E-5A8FF88502F6}" xr6:coauthVersionLast="47" xr6:coauthVersionMax="47" xr10:uidLastSave="{07F409F7-AC32-4C96-932A-7B9483457AD9}"/>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J27" i="4"/>
  <c r="J2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L22" i="4"/>
  <c r="B23" i="4"/>
  <c r="G23" i="4"/>
  <c r="I23" i="4"/>
  <c r="J23" i="4"/>
  <c r="L23" i="4"/>
  <c r="B24" i="4"/>
  <c r="G24" i="4"/>
  <c r="I24" i="4"/>
  <c r="J24" i="4"/>
  <c r="L24" i="4"/>
  <c r="B25" i="4"/>
  <c r="G25" i="4"/>
  <c r="I25" i="4"/>
  <c r="J25" i="4"/>
  <c r="L25" i="4"/>
  <c r="B26" i="4"/>
  <c r="G26" i="4"/>
  <c r="I26" i="4"/>
  <c r="J26" i="4"/>
  <c r="L26" i="4"/>
  <c r="B27" i="4"/>
  <c r="G27" i="4"/>
  <c r="I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<sst xmlns="http://schemas.openxmlformats.org/spreadsheetml/2006/main" count="180293" uniqueCount="39127">
  <si>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</si>
  <si>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</si>
  <si>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</si>
  <si>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</si>
  <si>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</si>
  <si>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</si>
  <si>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</si>
  <si>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</si>
  <si>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</si>
  <si>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</si>
  <si>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</si>
  <si>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</si>
  <si>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</si>
  <si>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</si>
  <si>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</si>
  <si>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</si>
  <si>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</si>
  <si>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</si>
  <si>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</si>
  <si>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</si>
  <si>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</si>
  <si>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</si>
  <si>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</si>
  <si>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</si>
  <si>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</si>
  <si>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</si>
  <si>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</si>
  <si>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</si>
  <si>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</si>
  <si>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</si>
  <si>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</si>
  <si>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</si>
  <si>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</si>
  <si>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</si>
  <si>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</si>
  <si>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</si>
  <si>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</si>
  <si>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</si>
  <si>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</si>
  <si>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</si>
  <si>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</si>
  <si>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</si>
  <si>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</si>
  <si>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</si>
  <si>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</si>
  <si>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</si>
  <si>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</si>
  <si>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</si>
  <si>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</si>
  <si>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</si>
  <si>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</si>
  <si>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</si>
  <si>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</si>
  <si>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</si>
  <si>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</si>
  <si>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</si>
  <si>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</si>
  <si>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</si>
  <si>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</si>
  <si>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</si>
  <si>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</si>
  <si>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</si>
  <si>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</si>
  <si>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</si>
  <si>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</si>
  <si>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</si>
  <si>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</si>
  <si>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</si>
  <si>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</si>
  <si>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</si>
  <si>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</si>
  <si>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</si>
  <si>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</si>
  <si>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</si>
  <si>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</si>
  <si>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</si>
  <si>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</si>
  <si>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</si>
  <si>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</si>
  <si>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</si>
  <si>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</si>
  <si>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</si>
  <si>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</si>
  <si>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</si>
  <si>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</si>
  <si>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</si>
  <si>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</si>
  <si>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</si>
  <si>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</si>
  <si>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</si>
  <si>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</si>
  <si>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</si>
  <si>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</si>
  <si>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</si>
  <si>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</si>
  <si>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</si>
  <si>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</si>
  <si>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</si>
  <si>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</si>
  <si>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</si>
  <si>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</si>
  <si>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</si>
  <si>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</si>
  <si>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</si>
  <si>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</si>
  <si>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</si>
  <si>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</si>
  <si>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</si>
  <si>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</si>
  <si>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</si>
  <si>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</si>
  <si>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</si>
  <si>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</si>
  <si>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</si>
  <si>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</si>
  <si>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</si>
  <si>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</si>
  <si>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</si>
  <si>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</si>
  <si>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</si>
  <si>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</si>
  <si>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</si>
  <si>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</si>
  <si>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</si>
  <si>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</si>
  <si>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</si>
  <si>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</si>
  <si>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</si>
  <si>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</si>
  <si>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</si>
  <si>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</si>
  <si>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</si>
  <si>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</si>
  <si>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</si>
  <si>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</si>
  <si>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</si>
  <si>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</si>
  <si>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</si>
  <si>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</si>
  <si>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</si>
  <si>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</si>
  <si>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</si>
  <si>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</si>
  <si>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</si>
  <si>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</si>
  <si>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</si>
  <si>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</si>
  <si>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</si>
  <si>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</si>
  <si>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</si>
  <si>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</si>
  <si>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</si>
  <si>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</si>
  <si>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</si>
  <si>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</si>
  <si>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</si>
  <si>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</si>
  <si>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</si>
  <si>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</si>
  <si>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</si>
  <si>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</si>
  <si>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</si>
  <si>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</si>
  <si>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</si>
  <si>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</si>
  <si>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</si>
  <si>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</si>
  <si>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</si>
  <si>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</si>
  <si>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</si>
  <si>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</si>
  <si>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</si>
  <si>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</si>
  <si>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</si>
  <si>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</si>
  <si>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</si>
  <si>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</si>
  <si>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</si>
  <si>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</si>
  <si>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</si>
  <si>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</si>
  <si>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</si>
  <si>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</si>
  <si>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</si>
  <si>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</si>
  <si>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</si>
  <si>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</si>
  <si>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</si>
  <si>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</si>
  <si>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</si>
  <si>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</si>
  <si>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</si>
  <si>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</si>
  <si>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</si>
  <si>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</si>
  <si>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</si>
  <si>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</si>
  <si>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</si>
  <si>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</si>
  <si>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</si>
  <si>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</si>
  <si>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</si>
  <si>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</si>
  <si>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</si>
  <si>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</si>
  <si>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</si>
  <si>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</si>
  <si>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</si>
  <si>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</si>
  <si>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</si>
  <si>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</si>
  <si>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</si>
  <si>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</si>
  <si>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</si>
  <si>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</si>
  <si>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</si>
  <si>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</si>
  <si>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</si>
  <si>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</si>
  <si>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</si>
  <si>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</si>
  <si>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</si>
  <si>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</si>
  <si>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</si>
  <si>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</si>
  <si>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</si>
  <si>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</si>
  <si>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</si>
  <si>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</si>
  <si>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</si>
  <si>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</si>
  <si>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</si>
  <si>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</si>
  <si>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</si>
  <si>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</si>
  <si>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</si>
  <si>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</si>
  <si>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</si>
  <si>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</si>
  <si>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</si>
  <si>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</si>
  <si>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</si>
  <si>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</si>
  <si>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</si>
  <si>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</si>
  <si>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</si>
  <si>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</si>
  <si>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</si>
  <si>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</si>
  <si>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</si>
  <si>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</si>
  <si>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</si>
  <si>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</si>
  <si>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</si>
  <si>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</si>
  <si>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</si>
  <si>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</si>
  <si>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</si>
  <si>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</si>
  <si>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</si>
  <si>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</si>
  <si>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</si>
  <si>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</si>
  <si>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</si>
  <si>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</si>
  <si>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</si>
  <si>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</si>
  <si>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</si>
  <si>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</si>
  <si>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</si>
  <si>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</si>
  <si>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</si>
  <si>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</si>
  <si>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</si>
  <si>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</si>
  <si>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</si>
  <si>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</si>
  <si>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</si>
  <si>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</si>
  <si>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</si>
  <si>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</si>
  <si>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</si>
  <si>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</si>
  <si>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</si>
  <si>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</si>
  <si>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</si>
  <si>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</si>
  <si>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</si>
  <si>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</si>
  <si>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</si>
  <si>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</si>
  <si>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</si>
  <si>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</si>
  <si>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</si>
  <si>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</si>
  <si>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</si>
  <si>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</si>
  <si>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</si>
  <si>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</si>
  <si>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</si>
  <si>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</si>
  <si>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</si>
  <si>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</si>
  <si>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</si>
  <si>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</si>
  <si>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</si>
  <si>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</si>
  <si>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</si>
  <si>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</si>
  <si>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</si>
  <si>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</si>
  <si>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</si>
  <si>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</si>
  <si>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</si>
  <si>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</si>
  <si>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</si>
  <si>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</si>
  <si>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</si>
  <si>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</si>
  <si>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</si>
  <si>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</si>
  <si>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</si>
  <si>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</si>
  <si>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</si>
  <si>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</si>
  <si>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</si>
  <si>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</si>
  <si>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</si>
  <si>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</si>
  <si>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</si>
  <si>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</si>
  <si>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</si>
  <si>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</si>
  <si>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</si>
  <si>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</si>
  <si>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</si>
  <si>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</si>
  <si>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</si>
  <si>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</si>
  <si>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</si>
  <si>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</si>
  <si>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</si>
  <si>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</si>
  <si>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</si>
  <si>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</si>
  <si>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</si>
  <si>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</si>
  <si>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</si>
  <si>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</si>
  <si>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</si>
  <si>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</si>
  <si>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</si>
  <si>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</si>
  <si>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</si>
  <si>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</si>
  <si>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</si>
  <si>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</si>
  <si>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</si>
  <si>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</si>
  <si>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</si>
  <si>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</si>
  <si>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</si>
  <si>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</si>
  <si>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</si>
  <si>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</si>
  <si>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</si>
  <si>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</si>
  <si>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</si>
  <si>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</si>
  <si>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</si>
  <si>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</si>
  <si>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</si>
  <si>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</si>
  <si>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</si>
  <si>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</si>
  <si>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</si>
  <si>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</si>
  <si>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</si>
  <si>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</si>
  <si>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</si>
  <si>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</si>
  <si>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</si>
  <si>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</si>
  <si>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</si>
  <si>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</si>
  <si>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</si>
  <si>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</si>
  <si>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</si>
  <si>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</si>
  <si>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</si>
  <si>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</si>
  <si>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</si>
  <si>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</si>
  <si>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</si>
  <si>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</si>
  <si>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</si>
  <si>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</si>
  <si>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</si>
  <si>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</si>
  <si>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</si>
  <si>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</si>
  <si>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</si>
  <si>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</si>
  <si>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</si>
  <si>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</si>
  <si>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</si>
  <si>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</si>
  <si>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</si>
  <si>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</si>
  <si>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</si>
  <si>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</si>
  <si>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</si>
  <si>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</si>
  <si>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</si>
  <si>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</si>
  <si>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</si>
  <si>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</si>
  <si>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</si>
  <si>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</si>
  <si>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</si>
  <si>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</si>
  <si>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</si>
  <si>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</si>
  <si>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</si>
  <si>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</si>
  <si>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</si>
  <si>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</si>
  <si>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</si>
  <si>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</si>
  <si>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</si>
  <si>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</si>
  <si>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</si>
  <si>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</si>
  <si>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</si>
  <si>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</si>
  <si>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</si>
  <si>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</si>
  <si>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</si>
  <si>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</si>
  <si>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</si>
  <si>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</si>
  <si>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</si>
  <si>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</si>
  <si>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</si>
  <si>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</si>
  <si>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</si>
  <si>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</si>
  <si>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</si>
  <si>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</si>
  <si>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</si>
  <si>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</si>
  <si>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</si>
  <si>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</si>
  <si>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</si>
  <si>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</si>
  <si>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</si>
  <si>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</si>
  <si>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</si>
  <si>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</si>
  <si>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</si>
  <si>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</si>
  <si>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</si>
  <si>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</si>
  <si>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</si>
  <si>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</si>
  <si>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</si>
  <si>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</si>
  <si>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</si>
  <si>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</si>
  <si>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</si>
  <si>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</si>
  <si>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</si>
  <si>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</si>
  <si>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</si>
  <si>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</si>
  <si>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</si>
  <si>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</si>
  <si>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</si>
  <si>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</si>
  <si>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</si>
  <si>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</si>
  <si>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</si>
  <si>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</si>
  <si>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</si>
  <si>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</si>
  <si>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</si>
  <si>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</si>
  <si>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</si>
  <si>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</si>
  <si>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</si>
  <si>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</si>
  <si>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</si>
  <si>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</si>
  <si>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</si>
  <si>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</si>
  <si>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</si>
  <si>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</si>
  <si>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</si>
  <si>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</si>
  <si>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</si>
  <si>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</si>
  <si>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</si>
  <si>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</si>
  <si>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</si>
  <si>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</si>
  <si>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</si>
  <si>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</si>
  <si>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</si>
  <si>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</si>
  <si>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</si>
  <si>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</si>
  <si>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</si>
  <si>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</si>
  <si>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</si>
  <si>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</si>
  <si>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</si>
  <si>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</si>
  <si>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</si>
  <si>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</si>
  <si>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</si>
  <si>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</si>
  <si>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</si>
  <si>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</si>
  <si>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</si>
  <si>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</si>
  <si>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</si>
  <si>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</si>
  <si>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</si>
  <si>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</si>
  <si>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</si>
  <si>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</si>
  <si>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</si>
  <si>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</si>
  <si>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</si>
  <si>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</si>
  <si>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</si>
  <si>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</si>
  <si>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</si>
  <si>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</si>
  <si>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</si>
  <si>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</si>
  <si>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</si>
  <si>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</si>
  <si>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</si>
  <si>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</si>
  <si>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</si>
  <si>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</si>
  <si>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</si>
  <si>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</si>
  <si>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</si>
  <si>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</si>
  <si>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</si>
  <si>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</si>
  <si>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</si>
  <si>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</si>
  <si>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</si>
  <si>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</si>
  <si>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</si>
  <si>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</si>
  <si>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</si>
  <si>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</si>
  <si>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</si>
  <si>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</si>
  <si>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</si>
  <si>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</si>
  <si>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</si>
  <si>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</si>
  <si>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</si>
  <si>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</si>
  <si>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</si>
  <si>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</si>
  <si>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</si>
  <si>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</si>
  <si>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</si>
  <si>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</si>
  <si>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</si>
  <si>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</si>
  <si>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</si>
  <si>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</si>
  <si>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</si>
  <si>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</si>
  <si>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</si>
  <si>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</si>
  <si>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</si>
  <si>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</si>
  <si>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</si>
  <si>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</si>
  <si>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</si>
  <si>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</si>
  <si>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</si>
  <si>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</si>
  <si>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</si>
  <si>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</si>
  <si>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</si>
  <si>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</si>
  <si>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</si>
  <si>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</si>
  <si>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</si>
  <si>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</si>
  <si>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</si>
  <si>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</si>
  <si>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</si>
  <si>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</si>
  <si>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</si>
  <si>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</si>
  <si>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</si>
  <si>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</si>
  <si>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</si>
  <si>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</si>
  <si>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</si>
  <si>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</si>
  <si>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</si>
  <si>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</si>
  <si>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</si>
  <si>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</si>
  <si>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</si>
  <si>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</si>
  <si>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</si>
  <si>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</si>
  <si>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</si>
  <si>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</si>
  <si>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</si>
  <si>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</si>
  <si>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</si>
  <si>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</si>
  <si>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</si>
  <si>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</si>
  <si>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</si>
  <si>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</si>
  <si>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</si>
  <si>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</si>
  <si>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</si>
  <si>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</si>
  <si>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</si>
  <si>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</si>
  <si>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</si>
  <si>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</si>
  <si>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</si>
  <si>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</si>
  <si>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</si>
  <si>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</si>
  <si>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</si>
  <si>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</si>
  <si>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</si>
  <si>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</si>
  <si>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</si>
  <si>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</si>
  <si>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</si>
  <si>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</si>
  <si>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</si>
  <si>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</si>
  <si>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</si>
  <si>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</si>
  <si>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</si>
  <si>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</si>
  <si>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</si>
  <si>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</si>
  <si>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</si>
  <si>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</si>
  <si>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</si>
  <si>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</si>
  <si>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</si>
  <si>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</si>
  <si>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</si>
  <si>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</si>
  <si>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</si>
  <si>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</si>
  <si>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</si>
  <si>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</si>
  <si>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</si>
  <si>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</si>
  <si>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</si>
  <si>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</si>
  <si>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</si>
  <si>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</si>
  <si>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</si>
  <si>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</si>
  <si>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</si>
  <si>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</si>
  <si>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</si>
  <si>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</si>
  <si>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</si>
  <si>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</si>
  <si>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</si>
  <si>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</si>
  <si>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</si>
  <si>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</si>
  <si>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</si>
  <si>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</si>
  <si>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</si>
  <si>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</si>
  <si>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</si>
  <si>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</si>
  <si>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</si>
  <si>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</si>
  <si>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</si>
  <si>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</si>
  <si>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</si>
  <si>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</si>
  <si>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</si>
  <si>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</si>
  <si>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</si>
  <si>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</si>
  <si>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</si>
  <si>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</si>
  <si>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</si>
  <si>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</si>
  <si>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</si>
  <si>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</si>
  <si>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</si>
  <si>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</si>
  <si>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</si>
  <si>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</si>
  <si>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</si>
  <si>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</si>
  <si>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</si>
  <si>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</si>
  <si>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</si>
  <si>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</si>
  <si>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</si>
  <si>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</si>
  <si>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</si>
  <si>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</si>
  <si>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</si>
  <si>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</si>
  <si>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</si>
  <si>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</si>
  <si>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</si>
  <si>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</si>
  <si>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</si>
  <si>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</si>
  <si>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</si>
  <si>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</si>
  <si>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</si>
  <si>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</si>
  <si>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</si>
  <si>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</si>
  <si>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</si>
  <si>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</si>
  <si>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</si>
  <si>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</si>
  <si>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</si>
  <si>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</si>
  <si>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</si>
  <si>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</si>
  <si>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</si>
  <si>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</si>
  <si>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</si>
  <si>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</si>
  <si>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</si>
  <si>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</si>
  <si>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</si>
  <si>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</si>
  <si>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</si>
  <si>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</si>
  <si>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</si>
  <si>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</si>
  <si>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</si>
  <si>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</si>
  <si>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</si>
  <si>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</si>
  <si>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</si>
  <si>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</si>
  <si>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</si>
  <si>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</si>
  <si>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</si>
  <si>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</si>
  <si>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</si>
  <si>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</si>
  <si>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</si>
  <si>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</si>
  <si>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</si>
  <si>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</si>
  <si>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</si>
  <si>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</si>
  <si>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</si>
  <si>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</si>
  <si>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</si>
  <si>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</si>
  <si>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</si>
  <si>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</si>
  <si>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</si>
  <si>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</si>
  <si>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</si>
  <si>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</si>
  <si>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</si>
  <si>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</si>
  <si>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</si>
  <si>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</si>
  <si>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</si>
  <si>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</si>
  <si>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</si>
  <si>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</si>
  <si>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</si>
  <si>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</si>
  <si>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</si>
  <si>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</si>
  <si>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</si>
  <si>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</si>
  <si>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</si>
  <si>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</si>
  <si>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</si>
  <si>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</si>
  <si>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</si>
  <si>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</si>
  <si>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</si>
  <si>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</si>
  <si>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</si>
  <si>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</si>
  <si>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</si>
  <si>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</si>
  <si>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</si>
  <si>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</si>
  <si>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</si>
  <si>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</si>
  <si>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</si>
  <si>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</si>
  <si>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</si>
  <si>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</si>
  <si>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</si>
  <si>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</si>
  <si>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</si>
  <si>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</si>
  <si>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</si>
  <si>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</si>
  <si>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</si>
  <si>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</si>
  <si>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</si>
  <si>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</si>
  <si>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</si>
  <si>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</si>
  <si>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</si>
  <si>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</si>
  <si>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</si>
  <si>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</si>
  <si>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</si>
  <si>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</si>
  <si>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</si>
  <si>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</si>
  <si>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</si>
  <si>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</si>
  <si>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</si>
  <si>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</si>
  <si>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</si>
  <si>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</si>
  <si>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</si>
  <si>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</si>
  <si>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</si>
  <si>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</si>
  <si>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</si>
  <si>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</si>
  <si>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</si>
  <si>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</si>
  <si>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</si>
  <si>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</si>
  <si>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</si>
  <si>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</si>
  <si>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</si>
  <si>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</si>
  <si>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</si>
  <si>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</si>
  <si>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</si>
  <si>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</si>
  <si>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</si>
  <si>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</si>
  <si>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</si>
  <si>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</si>
  <si>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</si>
  <si>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</si>
  <si>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</si>
  <si>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</si>
  <si>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</si>
  <si>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</si>
  <si>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</si>
  <si>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</si>
  <si>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</si>
  <si>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</si>
  <si>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</si>
  <si>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</si>
  <si>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</si>
  <si>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</si>
  <si>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</si>
  <si>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</si>
  <si>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</si>
  <si>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</si>
  <si>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</si>
  <si>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</si>
  <si>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</si>
  <si>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</si>
  <si>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</si>
  <si>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</si>
  <si>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</si>
  <si>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</si>
  <si>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</si>
  <si>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</si>
  <si>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</si>
  <si>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</si>
  <si>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</si>
  <si>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</si>
  <si>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</si>
  <si>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</si>
  <si>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</si>
  <si>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</si>
  <si>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</si>
  <si>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</si>
  <si>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</si>
  <si>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</si>
  <si>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</si>
  <si>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</si>
  <si>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</si>
  <si>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</si>
  <si>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</si>
  <si>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</si>
  <si>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</si>
  <si>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</si>
  <si>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</si>
  <si>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</si>
  <si>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</si>
  <si>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</si>
  <si>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</si>
  <si>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</si>
  <si>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</si>
  <si>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</si>
  <si>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</si>
  <si>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</si>
  <si>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</si>
  <si>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</si>
  <si>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</si>
  <si>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</si>
  <si>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</si>
  <si>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</si>
  <si>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</si>
  <si>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</si>
  <si>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</si>
  <si>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</si>
  <si>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</si>
  <si>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</si>
  <si>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</si>
  <si>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</si>
  <si>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</si>
  <si>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</si>
  <si>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</si>
  <si>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</si>
  <si>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</si>
  <si>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</si>
  <si>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</si>
  <si>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</si>
  <si>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</si>
  <si>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</si>
  <si>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</si>
  <si>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</si>
  <si>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</si>
  <si>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</si>
  <si>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</si>
  <si>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</si>
  <si>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</si>
  <si>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</si>
  <si>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</si>
  <si>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</si>
  <si>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</si>
  <si>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</si>
  <si>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</si>
  <si>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</si>
  <si>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</si>
  <si>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</si>
  <si>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</si>
  <si>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</si>
  <si>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</si>
  <si>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</si>
  <si>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</si>
  <si>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</si>
  <si>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</si>
  <si>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</si>
  <si>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</si>
  <si>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</si>
  <si>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</si>
  <si>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</si>
  <si>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</si>
  <si>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</si>
  <si>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</si>
  <si>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</si>
  <si>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</si>
  <si>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</si>
  <si>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</si>
  <si>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</si>
  <si>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</si>
  <si>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</si>
  <si>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</si>
  <si>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</si>
  <si>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</si>
  <si>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</si>
  <si>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</si>
  <si>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</si>
  <si>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</si>
  <si>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</si>
  <si>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</si>
  <si>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</si>
  <si>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</si>
  <si>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</si>
  <si>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</si>
  <si>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</si>
  <si>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</si>
  <si>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</si>
  <si>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</si>
  <si>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</si>
  <si>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</si>
  <si>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</si>
  <si>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</si>
  <si>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</si>
  <si>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</si>
  <si>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</si>
  <si>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</si>
  <si>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</si>
  <si>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</si>
  <si>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</si>
  <si>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</si>
  <si>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</si>
  <si>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</si>
  <si>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</si>
  <si>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</si>
  <si>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</si>
  <si>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</si>
  <si>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</si>
  <si>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</si>
  <si>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</si>
  <si>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</si>
  <si>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</si>
  <si>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</si>
  <si>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</si>
  <si>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</si>
  <si>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</si>
  <si>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</si>
  <si>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</si>
  <si>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</si>
  <si>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</si>
  <si>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</si>
  <si>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</si>
  <si>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</si>
  <si>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</si>
  <si>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</si>
  <si>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</si>
  <si>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</si>
  <si>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</si>
  <si>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</si>
  <si>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</si>
  <si>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</si>
  <si>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</si>
  <si>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</si>
  <si>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</si>
  <si>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</si>
  <si>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</si>
  <si>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</si>
  <si>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</si>
  <si>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</si>
  <si>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</si>
  <si>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</si>
  <si>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</si>
  <si>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</si>
  <si>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</si>
  <si>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</si>
  <si>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</si>
  <si>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</si>
  <si>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</si>
  <si>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</si>
  <si>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</si>
  <si>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</si>
  <si>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</si>
  <si>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</si>
  <si>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</si>
  <si>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</si>
  <si>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</si>
  <si>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</si>
  <si>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</si>
  <si>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</si>
  <si>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</si>
  <si>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</si>
  <si>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</si>
  <si>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</si>
  <si>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</si>
  <si>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</si>
  <si>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</si>
  <si>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</si>
  <si>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</si>
  <si>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</si>
  <si>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</si>
  <si>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</si>
  <si>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</si>
  <si>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</si>
  <si>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</si>
  <si>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</si>
  <si>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</si>
  <si>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</si>
  <si>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</si>
  <si>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</si>
  <si>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</si>
  <si>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</si>
  <si>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</si>
  <si>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</si>
  <si>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</si>
  <si>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</si>
  <si>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</si>
  <si>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</si>
  <si>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</si>
  <si>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</si>
  <si>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</si>
  <si>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</si>
  <si>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</si>
  <si>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</si>
  <si>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</si>
  <si>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</si>
  <si>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</si>
  <si>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</si>
  <si>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</si>
  <si>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</si>
  <si>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</si>
  <si>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</si>
  <si>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</si>
  <si>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</si>
  <si>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</si>
  <si>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</si>
  <si>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</si>
  <si>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</si>
  <si>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</si>
  <si>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</si>
  <si>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</si>
  <si>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</si>
  <si>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</si>
  <si>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</si>
  <si>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</si>
  <si>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</si>
  <si>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</si>
  <si>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</si>
  <si>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</si>
  <si>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</si>
  <si>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</si>
  <si>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</si>
  <si>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</si>
  <si>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</si>
  <si>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</si>
  <si>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</si>
  <si>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</si>
  <si>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</si>
  <si>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</si>
  <si>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</si>
  <si>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</si>
  <si>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</si>
  <si>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</si>
  <si>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</si>
  <si>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</si>
  <si>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</si>
  <si>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</si>
  <si>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</si>
  <si>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</si>
  <si>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</si>
  <si>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</si>
  <si>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</si>
  <si>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</si>
  <si>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</si>
  <si>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</si>
  <si>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</si>
  <si>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</si>
  <si>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</si>
  <si>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</si>
  <si>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</si>
  <si>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</si>
  <si>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</si>
  <si>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</si>
  <si>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</si>
  <si>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</si>
  <si>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</si>
  <si>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</si>
  <si>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</si>
  <si>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</si>
  <si>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</si>
  <si>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</si>
  <si>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</si>
  <si>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</si>
  <si>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</si>
  <si>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</si>
  <si>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</si>
  <si>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</si>
  <si>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</si>
  <si>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</si>
  <si>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</si>
  <si>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</si>
  <si>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</si>
  <si>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</si>
  <si>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</si>
  <si>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</si>
  <si>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</si>
  <si>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</si>
  <si>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</si>
  <si>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</si>
  <si>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</si>
  <si>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</si>
  <si>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</si>
  <si>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</si>
  <si>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</si>
  <si>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</si>
  <si>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</si>
  <si>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</si>
  <si>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</si>
  <si>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</si>
  <si>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</si>
  <si>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</si>
  <si>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</si>
  <si>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</si>
  <si>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</si>
  <si>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</si>
  <si>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</si>
  <si>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</si>
  <si>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</si>
  <si>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</si>
  <si>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</si>
  <si>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</si>
  <si>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</si>
  <si>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</si>
  <si>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</si>
  <si>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</si>
  <si>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</si>
  <si>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</si>
  <si>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</si>
  <si>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</si>
  <si>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</si>
  <si>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</si>
  <si>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</si>
  <si>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</si>
  <si>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</si>
  <si>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</si>
  <si>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</si>
  <si>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</si>
  <si>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</si>
  <si>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</si>
  <si>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</si>
  <si>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</si>
  <si>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</si>
  <si>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</si>
  <si>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</si>
  <si>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</si>
  <si>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</si>
  <si>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</si>
  <si>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</si>
  <si>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</si>
  <si>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</si>
  <si>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</si>
  <si>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</si>
  <si>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</si>
  <si>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</si>
  <si>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</si>
  <si>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</si>
  <si>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</si>
  <si>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</si>
  <si>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</si>
  <si>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</si>
  <si>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</si>
  <si>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</si>
  <si>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</si>
  <si>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</si>
  <si>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</si>
  <si>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</si>
  <si>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</si>
  <si>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</si>
  <si>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</si>
  <si>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</si>
  <si>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</si>
  <si>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</si>
  <si>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</si>
  <si>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</si>
  <si>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</si>
  <si>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</si>
  <si>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</si>
  <si>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</si>
  <si>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</si>
  <si>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</si>
  <si>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</si>
  <si>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</si>
  <si>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</si>
  <si>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</si>
  <si>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</si>
  <si>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</si>
  <si>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</si>
  <si>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</si>
  <si>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</si>
  <si>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</si>
  <si>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</si>
  <si>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</si>
  <si>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</si>
  <si>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</si>
  <si>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</si>
  <si>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</si>
  <si>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</si>
  <si>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</si>
  <si>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</si>
  <si>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</si>
  <si>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</si>
  <si>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</si>
  <si>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</si>
  <si>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</si>
  <si>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</si>
  <si>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</si>
  <si>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</si>
  <si>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</si>
  <si>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</si>
  <si>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</si>
  <si>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</si>
  <si>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</si>
  <si>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</si>
  <si>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</si>
  <si>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</si>
  <si>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</si>
  <si>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</si>
  <si>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</si>
  <si>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</si>
  <si>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</si>
  <si>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</si>
  <si>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</si>
  <si>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</si>
  <si>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</si>
  <si>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</si>
  <si>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</si>
  <si>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</si>
  <si>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</si>
  <si>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</si>
  <si>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</si>
  <si>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</si>
  <si>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</si>
  <si>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</si>
  <si>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</si>
  <si>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</si>
  <si>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</si>
  <si>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</si>
  <si>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</si>
  <si>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</si>
  <si>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</si>
  <si>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</si>
  <si>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</si>
  <si>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</si>
  <si>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</si>
  <si>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</si>
  <si>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</si>
  <si>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</si>
  <si>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</si>
  <si>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</si>
  <si>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</si>
  <si>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</si>
  <si>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</si>
  <si>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</si>
  <si>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</si>
  <si>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</si>
  <si>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</si>
  <si>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</si>
  <si>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</si>
  <si>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</si>
  <si>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</si>
  <si>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</si>
  <si>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</si>
  <si>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</si>
  <si>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</si>
  <si>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</si>
  <si>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</si>
  <si>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</si>
  <si>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</si>
  <si>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</si>
  <si>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</si>
  <si>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</si>
  <si>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</si>
  <si>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</si>
  <si>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</si>
  <si>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</si>
  <si>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</si>
  <si>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</si>
  <si>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</si>
  <si>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</si>
  <si>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</si>
  <si>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</si>
  <si>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</si>
  <si>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</si>
  <si>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</si>
  <si>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</si>
  <si>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</si>
  <si>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</si>
  <si>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</si>
  <si>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</si>
  <si>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</si>
  <si>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</si>
  <si>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</si>
  <si>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</si>
  <si>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</si>
  <si>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</si>
  <si>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</si>
  <si>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</si>
  <si>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</si>
  <si>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</si>
  <si>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</si>
  <si>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</si>
  <si>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</si>
  <si>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</si>
  <si>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</si>
  <si>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</si>
  <si>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</si>
  <si>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</si>
  <si>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</si>
  <si>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</si>
  <si>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</si>
  <si>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</si>
  <si>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</si>
  <si>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</si>
  <si>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</si>
  <si>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</si>
  <si>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</si>
  <si>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</si>
  <si>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</si>
  <si>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</si>
  <si>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</si>
  <si>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</si>
  <si>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</si>
  <si>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</si>
  <si>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</si>
  <si>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</si>
  <si>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</si>
  <si>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</si>
  <si>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</si>
  <si>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</si>
  <si>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</si>
  <si>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</si>
  <si>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</si>
  <si>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</si>
  <si>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</si>
  <si>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</si>
  <si>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</si>
  <si>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</si>
  <si>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</si>
  <si>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</si>
  <si>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</si>
  <si>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</si>
  <si>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</si>
  <si>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</si>
  <si>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</si>
  <si>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</si>
  <si>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</si>
  <si>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</si>
  <si>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</si>
  <si>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</si>
  <si>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</si>
  <si>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</si>
  <si>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</si>
  <si>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</si>
  <si>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</si>
  <si>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</si>
  <si>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</si>
  <si>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</si>
  <si>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</si>
  <si>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</si>
  <si>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</si>
  <si>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</si>
  <si>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</si>
  <si>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</si>
  <si>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</si>
  <si>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</si>
  <si>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</si>
  <si>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</si>
  <si>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</si>
  <si>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</si>
  <si>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</si>
  <si>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</si>
  <si>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</si>
  <si>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</si>
  <si>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</si>
  <si>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</si>
  <si>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</si>
  <si>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</si>
  <si>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</si>
  <si>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</si>
  <si>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</si>
  <si>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</si>
  <si>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</si>
  <si>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</si>
  <si>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</si>
  <si>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</si>
  <si>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</si>
  <si>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</si>
  <si>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</si>
  <si>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</si>
  <si>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</si>
  <si>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</si>
  <si>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</si>
  <si>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</si>
  <si>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</si>
  <si>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</si>
  <si>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</si>
  <si>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</si>
  <si>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</si>
  <si>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</si>
  <si>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</si>
  <si>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</si>
  <si>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</si>
  <si>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</si>
  <si>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</si>
  <si>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</si>
  <si>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</si>
  <si>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</si>
  <si>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</si>
  <si>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</si>
  <si>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</si>
  <si>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</si>
  <si>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</si>
  <si>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</si>
  <si>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</si>
  <si>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</si>
  <si>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</si>
  <si>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</si>
  <si>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</si>
  <si>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</si>
  <si>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</si>
  <si>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</si>
  <si>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</si>
  <si>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</si>
  <si>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</si>
  <si>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</si>
  <si>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</si>
  <si>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</si>
  <si>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</si>
  <si>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</si>
  <si>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</si>
  <si>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</si>
  <si>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</si>
  <si>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</si>
  <si>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</si>
  <si>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</si>
  <si>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</si>
  <si>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</si>
  <si>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</si>
  <si>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</si>
  <si>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</si>
  <si>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</si>
  <si>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</si>
  <si>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</si>
  <si>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</si>
  <si>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</si>
  <si>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</si>
  <si>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</si>
  <si>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</si>
  <si>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</si>
  <si>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</si>
  <si>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</si>
  <si>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</si>
  <si>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</si>
  <si>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</si>
  <si>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</si>
  <si>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</si>
  <si>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</si>
  <si>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</si>
  <si>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</si>
  <si>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</si>
  <si>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</si>
  <si>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</si>
  <si>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</si>
  <si>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</si>
  <si>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</si>
  <si>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</si>
  <si>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</si>
  <si>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</si>
  <si>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</si>
  <si>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</si>
  <si>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</si>
  <si>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</si>
  <si>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</si>
  <si>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</si>
  <si>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</si>
  <si>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</si>
  <si>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</si>
  <si>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</si>
  <si>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</si>
  <si>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</si>
  <si>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</si>
  <si>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</si>
  <si>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</si>
  <si>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</si>
  <si>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</si>
  <si>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</si>
  <si>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</si>
  <si>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</si>
  <si>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</si>
  <si>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</si>
  <si>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</si>
  <si>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</si>
  <si>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</si>
  <si>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</si>
  <si>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</si>
  <si>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</si>
  <si>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</si>
  <si>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</si>
  <si>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</si>
  <si>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</si>
  <si>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</si>
  <si>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</si>
  <si>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</si>
  <si>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</si>
  <si>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</si>
  <si>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</si>
  <si>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</si>
  <si>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</si>
  <si>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</si>
  <si>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</si>
  <si>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</si>
  <si>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</si>
  <si>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</si>
  <si>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</si>
  <si>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</si>
  <si>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</si>
  <si>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</si>
  <si>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</si>
  <si>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</si>
  <si>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</si>
  <si>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</si>
  <si>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</si>
  <si>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</si>
  <si>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</si>
  <si>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</si>
  <si>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</si>
  <si>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</si>
  <si>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</si>
  <si>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</si>
  <si>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</si>
  <si>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</si>
  <si>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</si>
  <si>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</si>
  <si>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</si>
  <si>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</si>
  <si>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</si>
  <si>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</si>
  <si>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</si>
  <si>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</si>
  <si>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</si>
  <si>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</si>
  <si>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</si>
  <si>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</si>
  <si>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</si>
  <si>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</si>
  <si>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</si>
  <si>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</si>
  <si>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</si>
  <si>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</si>
  <si>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</si>
  <si>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</si>
  <si>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</si>
  <si>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</si>
  <si>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</si>
  <si>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</si>
  <si>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</si>
  <si>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</si>
  <si>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</si>
  <si>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</si>
  <si>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</si>
  <si>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</si>
  <si>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</si>
  <si>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</si>
  <si>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</si>
  <si>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</si>
  <si>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</si>
  <si>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</si>
  <si>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</si>
  <si>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</si>
  <si>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</si>
  <si>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</si>
  <si>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</si>
  <si>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</si>
  <si>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</si>
  <si>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</si>
  <si>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</si>
  <si>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</si>
  <si>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</si>
  <si>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</si>
  <si>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</si>
  <si>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</si>
  <si>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</si>
  <si>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</si>
  <si>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</si>
  <si>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</si>
  <si>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</si>
  <si>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</si>
  <si>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</si>
  <si>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</si>
  <si>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</si>
  <si>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</si>
  <si>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</si>
  <si>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</si>
  <si>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</si>
  <si>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</si>
  <si>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</si>
  <si>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</si>
  <si>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</si>
  <si>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</si>
  <si>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</si>
  <si>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</si>
  <si>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</si>
  <si>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</si>
  <si>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</si>
  <si>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</si>
  <si>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</si>
  <si>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</si>
  <si>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</si>
  <si>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</si>
  <si>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</si>
  <si>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</si>
  <si>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</si>
  <si>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</si>
  <si>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</si>
  <si>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</si>
  <si>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</si>
  <si>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</si>
  <si>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</si>
  <si>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</si>
  <si>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</si>
  <si>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</si>
  <si>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</si>
  <si>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</si>
  <si>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</si>
  <si>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</si>
  <si>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</si>
  <si>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</si>
  <si>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</si>
  <si>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</si>
  <si>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</si>
  <si>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</si>
  <si>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</si>
  <si>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</si>
  <si>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</si>
  <si>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</si>
  <si>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</si>
  <si>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</si>
  <si>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</si>
  <si>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</si>
  <si>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</si>
  <si>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</si>
  <si>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</si>
  <si>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</si>
  <si>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</si>
  <si>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</si>
  <si>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</si>
  <si>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</si>
  <si>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</si>
  <si>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</si>
  <si>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</si>
  <si>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</si>
  <si>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</si>
  <si>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</si>
  <si>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</si>
  <si>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</si>
  <si>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</si>
  <si>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</si>
  <si>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</si>
  <si>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</si>
  <si>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</si>
  <si>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</si>
  <si>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</si>
  <si>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</si>
  <si>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</si>
  <si>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</si>
  <si>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</si>
  <si>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</si>
  <si>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</si>
  <si>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</si>
  <si>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</si>
  <si>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</si>
  <si>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</si>
  <si>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</si>
  <si>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</si>
  <si>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</si>
  <si>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</si>
  <si>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</si>
  <si>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</si>
  <si>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</si>
  <si>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</si>
  <si>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</si>
  <si>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</si>
  <si>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</si>
  <si>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</si>
  <si>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</si>
  <si>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</si>
  <si>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</si>
  <si>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</si>
  <si>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</si>
  <si>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</si>
  <si>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</si>
  <si>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</si>
  <si>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</si>
  <si>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</si>
  <si>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</si>
  <si>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</si>
  <si>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</si>
  <si>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</si>
  <si>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</si>
  <si>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</si>
  <si>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</si>
  <si>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</si>
  <si>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</si>
  <si>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</si>
  <si>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</si>
  <si>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</si>
  <si>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</si>
  <si>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</si>
  <si>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</si>
  <si>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</si>
  <si>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</si>
  <si>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</si>
  <si>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</si>
  <si>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</si>
  <si>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</si>
  <si>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</si>
  <si>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</si>
  <si>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</si>
  <si>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</si>
  <si>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</si>
  <si>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</si>
  <si>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</si>
  <si>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</si>
  <si>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</si>
  <si>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</si>
  <si>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</si>
  <si>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</si>
  <si>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</si>
  <si>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</si>
  <si>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</si>
  <si>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</si>
  <si>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</si>
  <si>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</si>
  <si>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</si>
  <si>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</si>
  <si>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</si>
  <si>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</si>
  <si>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</si>
  <si>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</si>
  <si>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</si>
  <si>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</si>
  <si>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</si>
  <si>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</si>
  <si>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</si>
  <si>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</si>
  <si>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</si>
  <si>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</si>
  <si>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</si>
  <si>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</si>
  <si>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</si>
  <si>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</si>
  <si>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</si>
  <si>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</si>
  <si>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</si>
  <si>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</si>
  <si>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</si>
  <si>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</si>
  <si>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</si>
  <si>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</si>
  <si>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</si>
  <si>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</si>
  <si>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</si>
  <si>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</si>
  <si>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</si>
  <si>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</si>
  <si>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</si>
  <si>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</si>
  <si>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</si>
  <si>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</si>
  <si>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</si>
  <si>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</si>
  <si>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</si>
  <si>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</si>
  <si>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</si>
  <si>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</si>
  <si>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</si>
  <si>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</si>
  <si>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</si>
  <si>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</si>
  <si>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</si>
  <si>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</si>
  <si>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</si>
  <si>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</si>
  <si>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</si>
  <si>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</si>
  <si>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</si>
  <si>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</si>
  <si>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</si>
  <si>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</si>
  <si>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</si>
  <si>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</si>
  <si>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</si>
  <si>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</si>
  <si>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</si>
  <si>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</si>
  <si>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</si>
  <si>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</si>
  <si>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</si>
  <si>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</si>
  <si>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</si>
  <si>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</si>
  <si>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</si>
  <si>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</si>
  <si>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</si>
  <si>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</si>
  <si>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</si>
  <si>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</si>
  <si>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</si>
  <si>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</si>
  <si>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</si>
  <si>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</si>
  <si>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</si>
  <si>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</si>
  <si>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</si>
  <si>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</si>
  <si>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</si>
  <si>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</si>
  <si>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</si>
  <si>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</si>
  <si>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</si>
  <si>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</si>
  <si>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</si>
  <si>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</si>
  <si>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</si>
  <si>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</si>
  <si>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</si>
  <si>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</si>
  <si>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</si>
  <si>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</si>
  <si>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</si>
  <si>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</si>
  <si>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</si>
  <si>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</si>
  <si>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</si>
  <si>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</si>
  <si>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</si>
  <si>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</si>
  <si>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</si>
  <si>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</si>
  <si>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</si>
  <si>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</si>
  <si>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</si>
  <si>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</si>
  <si>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</si>
  <si>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</si>
  <si>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</si>
  <si>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</si>
  <si>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</si>
  <si>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</si>
  <si>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</si>
  <si>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</si>
  <si>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</si>
  <si>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</si>
  <si>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</si>
  <si>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</si>
  <si>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</si>
  <si>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</si>
  <si>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</si>
  <si>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</si>
  <si>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</si>
  <si>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</si>
  <si>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</si>
  <si>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</si>
  <si>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</si>
  <si>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</si>
  <si>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</si>
  <si>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</si>
  <si>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</si>
  <si>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</si>
  <si>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</si>
  <si>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</si>
  <si>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</si>
  <si>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</si>
  <si>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</si>
  <si>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</si>
  <si>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</si>
  <si>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</si>
  <si>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</si>
  <si>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</si>
  <si>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</si>
  <si>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</si>
  <si>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</si>
  <si>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</si>
  <si>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</si>
  <si>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</si>
  <si>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</si>
  <si>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</si>
  <si>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</si>
  <si>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</si>
  <si>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</si>
  <si>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</si>
  <si>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</si>
  <si>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</si>
  <si>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</si>
  <si>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</si>
  <si>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</si>
  <si>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</si>
  <si>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</si>
  <si>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</si>
  <si>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</si>
  <si>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</si>
  <si>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</si>
  <si>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</si>
  <si>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</si>
  <si>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</si>
  <si>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</si>
  <si>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</si>
  <si>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</si>
  <si>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</si>
  <si>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</si>
  <si>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</si>
  <si>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</si>
  <si>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</si>
  <si>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</si>
  <si>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</si>
  <si>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</si>
  <si>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</si>
  <si>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</si>
  <si>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</si>
  <si>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</si>
  <si>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</si>
  <si>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</si>
  <si>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</si>
  <si>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</si>
  <si>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</si>
  <si>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</si>
  <si>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</si>
  <si>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</si>
  <si>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</si>
  <si>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</si>
  <si>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</si>
  <si>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</si>
  <si>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</si>
  <si>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</si>
  <si>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</si>
  <si>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</si>
  <si>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</si>
  <si>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</si>
  <si>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</si>
  <si>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</si>
  <si>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</si>
  <si>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</si>
  <si>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</si>
  <si>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</si>
  <si>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</si>
  <si>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</si>
  <si>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</si>
  <si>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</si>
  <si>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</si>
  <si>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</si>
  <si>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</si>
  <si>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</si>
  <si>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</si>
  <si>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</si>
  <si>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</si>
  <si>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</si>
  <si>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</si>
  <si>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</si>
  <si>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</si>
  <si>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</si>
  <si>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</si>
  <si>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</si>
  <si>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</si>
  <si>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</si>
  <si>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</si>
  <si>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</si>
  <si>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</si>
  <si>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</si>
  <si>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</si>
  <si>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</si>
  <si>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</si>
  <si>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</si>
  <si>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</si>
  <si>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</si>
  <si>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</si>
  <si>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</si>
  <si>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</si>
  <si>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</si>
  <si>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</si>
  <si>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</si>
  <si>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</si>
  <si>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</si>
  <si>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</si>
  <si>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</si>
  <si>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</si>
  <si>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</si>
  <si>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</si>
  <si>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</si>
  <si>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</si>
  <si>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</si>
  <si>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</si>
  <si>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</si>
  <si>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</si>
  <si>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</si>
  <si>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</si>
  <si>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</si>
  <si>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</si>
  <si>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</si>
  <si>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</si>
  <si>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</si>
  <si>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</si>
  <si>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</si>
  <si>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</si>
  <si>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</si>
  <si>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</si>
  <si>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</si>
  <si>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</si>
  <si>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</si>
  <si>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</si>
  <si>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</si>
  <si>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</si>
  <si>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</si>
  <si>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</si>
  <si>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</si>
  <si>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</si>
  <si>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</si>
  <si>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</si>
  <si>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</si>
  <si>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</si>
  <si>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</si>
  <si>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</si>
  <si>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</si>
  <si>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</si>
  <si>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</si>
  <si>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</si>
  <si>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</si>
  <si>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</si>
  <si>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</si>
  <si>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</si>
  <si>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</si>
  <si>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</si>
  <si>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</si>
  <si>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</si>
  <si>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</si>
  <si>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</si>
  <si>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</si>
  <si>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</si>
  <si>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</si>
  <si>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</si>
  <si>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</si>
  <si>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</si>
  <si>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</si>
  <si>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</si>
  <si>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</si>
  <si>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</si>
  <si>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</si>
  <si>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</si>
  <si>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</si>
  <si>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</si>
  <si>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</si>
  <si>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</si>
  <si>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</si>
  <si>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</si>
  <si>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</si>
  <si>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</si>
  <si>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</si>
  <si>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</si>
  <si>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</si>
  <si>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</si>
  <si>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</si>
  <si>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</si>
  <si>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</si>
  <si>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</si>
  <si>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</si>
  <si>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</si>
  <si>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</si>
  <si>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</si>
  <si>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</si>
  <si>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</si>
  <si>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</si>
  <si>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</si>
  <si>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</si>
  <si>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</si>
  <si>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</si>
  <si>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</si>
  <si>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</si>
  <si>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</si>
  <si>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</si>
  <si>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</si>
  <si>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</si>
  <si>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</si>
  <si>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</si>
  <si>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</si>
  <si>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</si>
  <si>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</si>
  <si>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</si>
  <si>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</si>
  <si>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</si>
  <si>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</si>
  <si>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</si>
  <si>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</si>
  <si>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</si>
  <si>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</si>
  <si>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</si>
  <si>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</si>
  <si>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</si>
  <si>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</si>
  <si>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</si>
  <si>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</si>
  <si>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</si>
  <si>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</si>
  <si>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</si>
  <si>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</si>
  <si>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</si>
  <si>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</si>
  <si>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</si>
  <si>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</si>
  <si>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</si>
  <si>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</si>
  <si>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</si>
  <si>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</si>
  <si>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</si>
  <si>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</si>
  <si>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</si>
  <si>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</si>
  <si>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</si>
  <si>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</si>
  <si>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</si>
  <si>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</si>
  <si>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</si>
  <si>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</si>
  <si>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</si>
  <si>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</si>
  <si>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</si>
  <si>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</si>
  <si>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</si>
  <si>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</si>
  <si>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</si>
  <si>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</si>
  <si>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</si>
  <si>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</si>
  <si>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</si>
  <si>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</si>
  <si>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</si>
  <si>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</si>
  <si>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</si>
  <si>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</si>
  <si>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</si>
  <si>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</si>
  <si>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</si>
  <si>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</si>
  <si>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</si>
  <si>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</si>
  <si>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</si>
  <si>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</si>
  <si>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</si>
  <si>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</si>
  <si>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</si>
  <si>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</si>
  <si>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</si>
  <si>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</si>
  <si>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</si>
  <si>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</si>
  <si>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</si>
  <si>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</si>
  <si>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</si>
  <si>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</si>
  <si>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</si>
  <si>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</si>
  <si>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</si>
  <si>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</si>
  <si>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</si>
  <si>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</si>
  <si>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</si>
  <si>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</si>
  <si>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</si>
  <si>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</si>
  <si>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</si>
  <si>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</si>
  <si>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</si>
  <si>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</si>
  <si>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</si>
  <si>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</si>
  <si>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</si>
  <si>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</si>
  <si>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</si>
  <si>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</si>
  <si>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</si>
  <si>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</si>
  <si>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</si>
  <si>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</si>
  <si>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</si>
  <si>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</si>
  <si>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</si>
  <si>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</si>
  <si>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</si>
  <si>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</si>
  <si>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</si>
  <si>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</si>
  <si>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</si>
  <si>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</si>
  <si>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</si>
  <si>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</si>
  <si>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</si>
  <si>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</si>
  <si>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</si>
  <si>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</si>
  <si>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</si>
  <si>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</si>
  <si>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</si>
  <si>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</si>
  <si>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</si>
  <si>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</si>
  <si>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</si>
  <si>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</si>
  <si>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</si>
  <si>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</si>
  <si>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</si>
  <si>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</si>
  <si>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</si>
  <si>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</si>
  <si>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</si>
  <si>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</si>
  <si>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</si>
  <si>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</si>
  <si>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</si>
  <si>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</si>
  <si>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</si>
  <si>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</si>
  <si>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</si>
  <si>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</si>
  <si>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</si>
  <si>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</si>
  <si>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</si>
  <si>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</si>
  <si>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</si>
  <si>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</si>
  <si>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</si>
  <si>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</si>
  <si>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</si>
  <si>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</si>
  <si>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</si>
  <si>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</si>
  <si>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</si>
  <si>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</si>
  <si>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</si>
  <si>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</si>
  <si>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</si>
  <si>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</si>
  <si>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</si>
  <si>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</si>
  <si>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</si>
  <si>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</si>
  <si>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</si>
  <si>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</si>
  <si>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</si>
  <si>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</si>
  <si>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</si>
  <si>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</si>
  <si>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</si>
  <si>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</si>
  <si>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</si>
  <si>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</si>
  <si>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</si>
  <si>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</si>
  <si>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</si>
  <si>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</si>
  <si>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</si>
  <si>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</si>
  <si>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</si>
  <si>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</si>
  <si>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</si>
  <si>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</si>
  <si>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</si>
  <si>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</si>
  <si>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</si>
  <si>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</si>
  <si>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</si>
  <si>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</si>
  <si>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</si>
  <si>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</si>
  <si>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</si>
  <si>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</si>
  <si>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</si>
  <si>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</si>
  <si>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</si>
  <si>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</si>
  <si>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</si>
  <si>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</si>
  <si>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</si>
  <si>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</si>
  <si>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</si>
  <si>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</si>
  <si>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</si>
  <si>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</si>
  <si>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</si>
  <si>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</si>
  <si>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</si>
  <si>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</si>
  <si>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</si>
  <si>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</si>
  <si>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</si>
  <si>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</si>
  <si>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</si>
  <si>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</si>
  <si>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</si>
  <si>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</si>
  <si>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</si>
  <si>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</si>
  <si>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</si>
  <si>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</si>
  <si>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</si>
  <si>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</si>
  <si>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</si>
  <si>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</si>
  <si>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</si>
  <si>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</si>
  <si>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</si>
  <si>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</si>
  <si>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</si>
  <si>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</si>
  <si>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</si>
  <si>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</si>
  <si>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</si>
  <si>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</si>
  <si>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</si>
  <si>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</si>
  <si>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</si>
  <si>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</si>
  <si>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</si>
  <si>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</si>
  <si>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</si>
  <si>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</si>
  <si>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</si>
  <si>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</si>
  <si>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</si>
  <si>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</si>
  <si>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</si>
  <si>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</si>
  <si>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</si>
  <si>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</si>
  <si>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</si>
  <si>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</si>
  <si>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</si>
  <si>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</si>
  <si>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</si>
  <si>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</si>
  <si>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</si>
  <si>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</si>
  <si>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</si>
  <si>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</si>
  <si>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</si>
  <si>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</si>
  <si>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</si>
  <si>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</si>
  <si>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</si>
  <si>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</si>
  <si>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</si>
  <si>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</si>
  <si>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</si>
  <si>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</si>
  <si>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</si>
  <si>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</si>
  <si>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</si>
  <si>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</si>
  <si>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</si>
  <si>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</si>
  <si>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</si>
  <si>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</si>
  <si>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</si>
  <si>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</si>
  <si>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</si>
  <si>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</si>
  <si>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</si>
  <si>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</si>
  <si>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</si>
  <si>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</si>
  <si>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</si>
  <si>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</si>
  <si>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</si>
  <si>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</si>
  <si>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</si>
  <si>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</si>
  <si>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</si>
  <si>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</si>
  <si>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</si>
  <si>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</si>
  <si>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</si>
  <si>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</si>
  <si>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</si>
  <si>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</si>
  <si>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</si>
  <si>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</si>
  <si>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</si>
  <si>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</si>
  <si>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</si>
  <si>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</si>
  <si>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</si>
  <si>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</si>
  <si>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</si>
  <si>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</si>
  <si>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</si>
  <si>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</si>
  <si>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</si>
  <si>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</si>
  <si>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</si>
  <si>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</si>
  <si>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</si>
  <si>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</si>
  <si>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</si>
  <si>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</si>
  <si>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</si>
  <si>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</si>
  <si>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</si>
  <si>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</si>
  <si>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</si>
  <si>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</si>
  <si>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</si>
  <si>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</si>
  <si>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</si>
  <si>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</si>
  <si>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</si>
  <si>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</si>
  <si>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</si>
  <si>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</si>
  <si>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</si>
  <si>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</si>
  <si>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</si>
  <si>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</si>
  <si>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</si>
  <si>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</si>
  <si>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</si>
  <si>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</si>
  <si>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</si>
  <si>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</si>
  <si>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</si>
  <si>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</si>
  <si>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</si>
  <si>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</si>
  <si>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</si>
  <si>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</si>
  <si>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</si>
  <si>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</si>
  <si>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</si>
  <si>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</si>
  <si>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</si>
  <si>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</si>
  <si>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</si>
  <si>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</si>
  <si>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</si>
  <si>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</si>
  <si>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</si>
  <si>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</si>
  <si>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</si>
  <si>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</si>
  <si>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</si>
  <si>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</si>
  <si>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</si>
  <si>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</si>
  <si>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</si>
  <si>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</si>
  <si>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</si>
  <si>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</si>
  <si>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</si>
  <si>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</si>
  <si>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</si>
  <si>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</si>
  <si>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</si>
  <si>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</si>
  <si>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</si>
  <si>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</si>
  <si>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</si>
  <si>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</si>
  <si>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</si>
  <si>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</si>
  <si>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</si>
  <si>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</si>
  <si>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</si>
  <si>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</si>
  <si>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</si>
  <si>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</si>
  <si>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</si>
  <si>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</si>
  <si>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</si>
  <si>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</si>
  <si>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</si>
  <si>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</si>
  <si>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</si>
  <si>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</si>
  <si>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</si>
  <si>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</si>
  <si>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</si>
  <si>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</si>
  <si>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</si>
  <si>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</si>
  <si>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</si>
  <si>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</si>
  <si>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</si>
  <si>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</si>
  <si>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</si>
  <si>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</si>
  <si>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</si>
  <si>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</si>
  <si>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</si>
  <si>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</si>
  <si>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</si>
  <si>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</si>
  <si>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</si>
  <si>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</si>
  <si>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</si>
  <si>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</si>
  <si>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</si>
  <si>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</si>
  <si>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</si>
  <si>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</si>
  <si>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</si>
  <si>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</si>
  <si>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</si>
  <si>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</si>
  <si>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</si>
  <si>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</si>
  <si>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</si>
  <si>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</si>
  <si>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</si>
  <si>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</si>
  <si>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</si>
  <si>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</si>
  <si>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</si>
  <si>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</si>
  <si>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</si>
  <si>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</si>
  <si>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</si>
  <si>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</si>
  <si>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</si>
  <si>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</si>
  <si>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</si>
  <si>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</si>
  <si>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</si>
  <si>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</si>
  <si>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</si>
  <si>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</si>
  <si>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</si>
  <si>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</si>
  <si>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</si>
  <si>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</si>
  <si>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</si>
  <si>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</si>
  <si>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</si>
  <si>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</si>
  <si>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</si>
  <si>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</si>
  <si>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</si>
  <si>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</si>
  <si>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</si>
  <si>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</si>
  <si>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</si>
  <si>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</si>
  <si>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</si>
  <si>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</si>
  <si>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</si>
  <si>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</si>
  <si>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</si>
  <si>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</si>
  <si>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</si>
  <si>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</si>
  <si>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</si>
  <si>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</si>
  <si>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</si>
  <si>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</si>
  <si>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</si>
  <si>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</si>
  <si>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</si>
  <si>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</si>
  <si>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</si>
  <si>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</si>
  <si>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</si>
  <si>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</si>
  <si>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</si>
  <si>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</si>
  <si>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</si>
  <si>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</si>
  <si>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</si>
  <si>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</si>
  <si>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</si>
  <si>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</si>
  <si>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</si>
  <si>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</si>
  <si>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</si>
  <si>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</si>
  <si>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</si>
  <si>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</si>
  <si>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</si>
  <si>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</si>
  <si>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</si>
  <si>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</si>
  <si>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</si>
  <si>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</si>
  <si>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</si>
  <si>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</si>
  <si>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</si>
  <si>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</si>
  <si>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</si>
  <si>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</si>
  <si>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</si>
  <si>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</si>
  <si>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</si>
  <si>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</si>
  <si>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</si>
  <si>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</si>
  <si>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</si>
  <si>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</si>
  <si>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</si>
  <si>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</si>
  <si>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</si>
  <si>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</si>
  <si>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</si>
  <si>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</si>
  <si>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</si>
  <si>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</si>
  <si>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</si>
  <si>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</si>
  <si>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</si>
  <si>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</si>
  <si>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</si>
  <si>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</si>
  <si>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</si>
  <si>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</si>
  <si>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</si>
  <si>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</si>
  <si>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</si>
  <si>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</si>
  <si>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</si>
  <si>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</si>
  <si>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</si>
  <si>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</si>
  <si>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</si>
  <si>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</si>
  <si>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</si>
  <si>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</si>
  <si>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</si>
  <si>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</si>
  <si>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</si>
  <si>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</si>
  <si>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</si>
  <si>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</si>
  <si>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</si>
  <si>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</si>
  <si>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</si>
  <si>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</si>
  <si>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</si>
  <si>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</si>
  <si>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</si>
  <si>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</si>
  <si>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</si>
  <si>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</si>
  <si>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</si>
  <si>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</si>
  <si>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</si>
  <si>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</si>
  <si>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</si>
  <si>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</si>
  <si>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</si>
  <si>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</si>
  <si>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</si>
  <si>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</si>
  <si>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</si>
  <si>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</si>
  <si>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</si>
  <si>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</si>
  <si>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</si>
  <si>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</si>
  <si>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</si>
  <si>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</si>
  <si>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</si>
  <si>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</si>
  <si>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</si>
  <si>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</si>
  <si>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</si>
  <si>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</si>
  <si>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</si>
  <si>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</si>
  <si>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</si>
  <si>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</si>
  <si>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</si>
  <si>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</si>
  <si>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</si>
  <si>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</si>
  <si>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</si>
  <si>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</si>
  <si>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</si>
  <si>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</si>
  <si>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</si>
  <si>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</si>
  <si>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</si>
  <si>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</si>
  <si>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</si>
  <si>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</si>
  <si>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</si>
  <si>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</si>
  <si>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</si>
  <si>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</si>
  <si>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</si>
  <si>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</si>
  <si>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</si>
  <si>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</si>
  <si>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</si>
  <si>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</si>
  <si>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</si>
  <si>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</si>
  <si>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</si>
  <si>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</si>
  <si>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</si>
  <si>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</si>
  <si>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</si>
  <si>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</si>
  <si>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</si>
  <si>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</si>
  <si>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</si>
  <si>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</si>
  <si>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</si>
  <si>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</si>
  <si>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</si>
  <si>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</si>
  <si>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</si>
  <si>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</si>
  <si>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</si>
  <si>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</si>
  <si>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</si>
  <si>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</si>
  <si>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</si>
  <si>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</si>
  <si>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</si>
  <si>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</si>
  <si>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</si>
  <si>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</si>
  <si>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</si>
  <si>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</si>
  <si>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</si>
  <si>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</si>
  <si>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</si>
  <si>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</si>
  <si>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</si>
  <si>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</si>
  <si>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</si>
  <si>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</si>
  <si>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</si>
  <si>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</si>
  <si>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</si>
  <si>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</si>
  <si>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</si>
  <si>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</si>
  <si>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</si>
  <si>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</si>
  <si>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</si>
  <si>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</si>
  <si>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</si>
  <si>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</si>
  <si>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</si>
  <si>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</si>
  <si>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</si>
  <si>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</si>
  <si>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</si>
  <si>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</si>
  <si>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</si>
  <si>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</si>
  <si>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</si>
  <si>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</si>
  <si>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</si>
  <si>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</si>
  <si>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</si>
  <si>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</si>
  <si>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</si>
  <si>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</si>
  <si>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</si>
  <si>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</si>
  <si>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</si>
  <si>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</si>
  <si>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</si>
  <si>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</si>
  <si>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</si>
  <si>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</si>
  <si>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</si>
  <si>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</si>
  <si>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</si>
  <si>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</si>
  <si>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</si>
  <si>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</si>
  <si>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</si>
  <si>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</si>
  <si>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</si>
  <si>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</si>
  <si>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</si>
  <si>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</si>
  <si>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</si>
  <si>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</si>
  <si>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</si>
  <si>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</si>
  <si>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</si>
  <si>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</si>
  <si>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</si>
  <si>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</si>
  <si>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</si>
  <si>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</si>
  <si>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</si>
  <si>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</si>
  <si>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</si>
  <si>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</si>
  <si>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</si>
  <si>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</si>
  <si>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</si>
  <si>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</si>
  <si>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</si>
  <si>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</si>
  <si>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</si>
  <si>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</si>
  <si>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</si>
  <si>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</si>
  <si>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</si>
  <si>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</si>
  <si>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</si>
  <si>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</si>
  <si>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</si>
  <si>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</si>
  <si>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</si>
  <si>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</si>
  <si>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</si>
  <si>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</si>
  <si>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</si>
  <si>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</si>
  <si>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</si>
  <si>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</si>
  <si>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</si>
  <si>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</si>
  <si>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</si>
  <si>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</si>
  <si>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</si>
  <si>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</si>
  <si>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</si>
  <si>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</si>
  <si>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</si>
  <si>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</si>
  <si>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</si>
  <si>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</si>
  <si>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</si>
  <si>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</si>
  <si>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</si>
  <si>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</si>
  <si>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</si>
  <si>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</si>
  <si>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</si>
  <si>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</si>
  <si>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</si>
  <si>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</si>
  <si>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</si>
  <si>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</si>
  <si>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</si>
  <si>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</si>
  <si>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</si>
  <si>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</si>
  <si>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</si>
  <si>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</si>
  <si>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</si>
  <si>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</si>
  <si>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</si>
  <si>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</si>
  <si>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</si>
  <si>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</si>
  <si>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</si>
  <si>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</si>
  <si>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</si>
  <si>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</si>
  <si>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</si>
  <si>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</si>
  <si>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</si>
  <si>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</si>
  <si>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</si>
  <si>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</si>
  <si>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</si>
  <si>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</si>
  <si>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</si>
  <si>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</si>
  <si>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</si>
  <si>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</si>
  <si>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</si>
  <si>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</si>
  <si>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</si>
  <si>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</si>
  <si>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</si>
  <si>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</si>
  <si>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</si>
  <si>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</si>
  <si>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</si>
  <si>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</si>
  <si>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</si>
  <si>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</si>
  <si>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</si>
  <si>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</si>
  <si>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</si>
  <si>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</si>
  <si>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</si>
  <si>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</si>
  <si>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</si>
  <si>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</si>
  <si>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</si>
  <si>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</si>
  <si>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</si>
  <si>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</si>
  <si>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</si>
  <si>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</si>
  <si>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</si>
  <si>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</si>
  <si>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</si>
  <si>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</si>
  <si>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</si>
  <si>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</si>
  <si>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</si>
  <si>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</si>
  <si>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</si>
  <si>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</si>
  <si>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</si>
  <si>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</si>
  <si>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</si>
  <si>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</si>
  <si>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</si>
  <si>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</si>
  <si>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</si>
  <si>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</si>
  <si>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</si>
  <si>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</si>
  <si>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</si>
  <si>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</si>
  <si>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</si>
  <si>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</si>
  <si>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</si>
  <si>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</si>
  <si>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</si>
  <si>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</si>
  <si>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</si>
  <si>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</si>
  <si>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</si>
  <si>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</si>
  <si>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</si>
  <si>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</si>
  <si>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</si>
  <si>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</si>
  <si>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</si>
  <si>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</si>
  <si>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</si>
  <si>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</si>
  <si>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</si>
  <si>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</si>
  <si>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</si>
  <si>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</si>
  <si>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</si>
  <si>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</si>
  <si>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</si>
  <si>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</si>
  <si>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</si>
  <si>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</si>
  <si>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</si>
  <si>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</si>
  <si>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</si>
  <si>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</si>
  <si>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</si>
  <si>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</si>
  <si>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</si>
  <si>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</si>
  <si>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</si>
  <si>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</si>
  <si>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</si>
  <si>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</si>
  <si>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</si>
  <si>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</si>
  <si>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</si>
  <si>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</si>
  <si>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</si>
  <si>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</si>
  <si>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</si>
  <si>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</si>
  <si>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</si>
  <si>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</si>
  <si>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</si>
  <si>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</si>
  <si>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</si>
  <si>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</si>
  <si>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</si>
  <si>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</si>
  <si>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</si>
  <si>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</si>
  <si>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</si>
  <si>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</si>
  <si>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</si>
  <si>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</si>
  <si>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</si>
  <si>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</si>
  <si>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</si>
  <si>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</si>
  <si>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</si>
  <si>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</si>
  <si>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</si>
  <si>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</si>
  <si>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</si>
  <si>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</si>
  <si>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</si>
  <si>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</si>
  <si>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</si>
  <si>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</si>
  <si>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</si>
  <si>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</si>
  <si>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</si>
  <si>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</si>
  <si>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</si>
  <si>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</si>
  <si>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</si>
  <si>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</si>
  <si>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</si>
  <si>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</si>
  <si>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</si>
  <si>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</si>
  <si>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</si>
  <si>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</si>
  <si>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</si>
  <si>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</si>
  <si>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</si>
  <si>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</si>
  <si>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</si>
  <si>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</si>
  <si>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</si>
  <si>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</si>
  <si>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</si>
  <si>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</si>
  <si>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</si>
  <si>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</si>
  <si>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</si>
  <si>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</si>
  <si>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</si>
  <si>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</si>
  <si>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</si>
  <si>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</si>
  <si>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</si>
  <si>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</si>
  <si>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</si>
  <si>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</si>
  <si>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</si>
  <si>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</si>
  <si>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</si>
  <si>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</si>
  <si>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</si>
  <si>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</si>
  <si>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</si>
  <si>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</si>
  <si>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</si>
  <si>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</si>
  <si>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</si>
  <si>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</si>
  <si>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</si>
  <si>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</si>
  <si>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</si>
  <si>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</si>
  <si>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</si>
  <si>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</si>
  <si>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</si>
  <si>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</si>
  <si>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</si>
  <si>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</si>
  <si>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</si>
  <si>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</si>
  <si>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</si>
  <si>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</si>
  <si>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</si>
  <si>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</si>
  <si>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</si>
  <si>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</si>
  <si>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</si>
  <si>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</si>
  <si>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</si>
  <si>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</si>
  <si>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</si>
  <si>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</si>
  <si>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</si>
  <si>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</si>
  <si>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</si>
  <si>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</si>
  <si>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</si>
  <si>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</si>
  <si>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</si>
  <si>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</si>
  <si>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</si>
  <si>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</si>
  <si>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</si>
  <si>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</si>
  <si>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</si>
  <si>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</si>
  <si>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</si>
  <si>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</si>
  <si>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</si>
  <si>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</si>
  <si>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</si>
  <si>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</si>
  <si>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</si>
  <si>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</si>
  <si>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</si>
  <si>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</si>
  <si>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</si>
  <si>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</si>
  <si>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</si>
  <si>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</si>
  <si>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</si>
  <si>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</si>
  <si>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</si>
  <si>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</si>
  <si>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</si>
  <si>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</si>
  <si>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</si>
  <si>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</si>
  <si>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</si>
  <si>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</si>
  <si>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</si>
  <si>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</si>
  <si>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</si>
  <si>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</si>
  <si>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</si>
  <si>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</si>
  <si>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</si>
  <si>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</si>
  <si>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</si>
  <si>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</si>
  <si>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</si>
  <si>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</si>
  <si>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</si>
  <si>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</si>
  <si>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</si>
  <si>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</si>
  <si>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</si>
  <si>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</si>
  <si>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</si>
  <si>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</si>
  <si>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</si>
  <si>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</si>
  <si>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</si>
  <si>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</si>
  <si>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</si>
  <si>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</si>
  <si>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</si>
  <si>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</si>
  <si>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</si>
  <si>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</si>
  <si>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</si>
  <si>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</si>
  <si>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</si>
  <si>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</si>
  <si>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</si>
  <si>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</si>
  <si>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</si>
  <si>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</si>
  <si>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</si>
  <si>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</si>
  <si>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</si>
  <si>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</si>
  <si>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</si>
  <si>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</si>
  <si>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</si>
  <si>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</si>
  <si>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</si>
  <si>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</si>
  <si>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</si>
  <si>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</si>
  <si>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</si>
  <si>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</si>
  <si>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</si>
  <si>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</si>
  <si>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</si>
  <si>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</si>
  <si>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</si>
  <si>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</si>
  <si>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</si>
  <si>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</si>
  <si>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</si>
  <si>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</si>
  <si>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</si>
  <si>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</si>
  <si>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</si>
  <si>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</si>
  <si>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</si>
  <si>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</si>
  <si>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</si>
  <si>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</si>
  <si>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</si>
  <si>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</si>
  <si>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</si>
  <si>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</si>
  <si>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</si>
  <si>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</si>
  <si>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</si>
  <si>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</si>
  <si>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</si>
  <si>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</si>
  <si>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</si>
  <si>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</si>
  <si>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</si>
  <si>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</si>
  <si>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</si>
  <si>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</si>
  <si>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</si>
  <si>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</si>
  <si>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</si>
  <si>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</si>
  <si>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</si>
  <si>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</si>
  <si>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</si>
  <si>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</si>
  <si>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</si>
  <si>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</si>
  <si>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</si>
  <si>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</si>
  <si>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</si>
  <si>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</si>
  <si>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</si>
  <si>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</si>
  <si>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</si>
  <si>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</si>
  <si>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</si>
  <si>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</si>
  <si>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</si>
  <si>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</si>
  <si>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</si>
  <si>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</si>
  <si>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</si>
  <si>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</si>
  <si>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</si>
  <si>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</si>
  <si>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</si>
  <si>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</si>
  <si>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</si>
  <si>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</si>
  <si>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</si>
  <si>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</si>
  <si>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</si>
  <si>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</si>
  <si>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</si>
  <si>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</si>
  <si>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</si>
  <si>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</si>
  <si>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</si>
  <si>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</si>
  <si>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</si>
  <si>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</si>
  <si>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</si>
  <si>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</si>
  <si>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</si>
  <si>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</si>
  <si>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</si>
  <si>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</si>
  <si>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</si>
  <si>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</si>
  <si>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</si>
  <si>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</si>
  <si>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</si>
  <si>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</si>
  <si>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</si>
  <si>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</si>
  <si>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</si>
  <si>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</si>
  <si>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</si>
  <si>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</si>
  <si>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</si>
  <si>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</si>
  <si>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</si>
  <si>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</si>
  <si>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</si>
  <si>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</si>
  <si>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</si>
  <si>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</si>
  <si>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</si>
  <si>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</si>
  <si>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</si>
  <si>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</si>
  <si>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</si>
  <si>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</si>
  <si>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</si>
  <si>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</si>
  <si>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</si>
  <si>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</si>
  <si>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</si>
  <si>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</si>
  <si>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</si>
  <si>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</si>
  <si>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</si>
  <si>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</si>
  <si>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</si>
  <si>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</si>
  <si>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</si>
  <si>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</si>
  <si>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</si>
  <si>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</si>
  <si>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</si>
  <si>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</si>
  <si>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</si>
  <si>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</si>
  <si>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</si>
  <si>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</si>
  <si>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</si>
  <si>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</si>
  <si>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</si>
  <si>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</si>
  <si>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</si>
  <si>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</si>
  <si>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</si>
  <si>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</si>
  <si>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</si>
  <si>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</si>
  <si>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</si>
  <si>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</si>
  <si>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</si>
  <si>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</si>
  <si>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</si>
  <si>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</si>
  <si>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</si>
  <si>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</si>
  <si>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</si>
  <si>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</si>
  <si>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</si>
  <si>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</si>
  <si>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</si>
  <si>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</si>
  <si>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</si>
  <si>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</si>
  <si>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</si>
  <si>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</si>
  <si>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</si>
  <si>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</si>
  <si>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</si>
  <si>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</si>
  <si>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</si>
  <si>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</si>
  <si>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</si>
  <si>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</si>
  <si>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</si>
  <si>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</si>
  <si>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</si>
  <si>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</si>
  <si>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</si>
  <si>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</si>
  <si>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</si>
  <si>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</si>
  <si>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</si>
  <si>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</si>
  <si>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</si>
  <si>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</si>
  <si>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</si>
  <si>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</si>
  <si>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</si>
  <si>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</si>
  <si>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</si>
  <si>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</si>
  <si>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</si>
  <si>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</si>
  <si>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</si>
  <si>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</si>
  <si>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</si>
  <si>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</si>
  <si>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</si>
  <si>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</si>
  <si>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</si>
  <si>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</si>
  <si>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</si>
  <si>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</si>
  <si>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</si>
  <si>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</si>
  <si>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</si>
  <si>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</si>
  <si>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</si>
  <si>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</si>
  <si>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</si>
  <si>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</si>
  <si>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</si>
  <si>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</si>
  <si>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</si>
  <si>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</si>
  <si>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</si>
  <si>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</si>
  <si>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</si>
  <si>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</si>
  <si>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</si>
  <si>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</si>
  <si>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</si>
  <si>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</si>
  <si>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</si>
  <si>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</si>
  <si>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</si>
  <si>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</si>
  <si>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</si>
  <si>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</si>
  <si>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</si>
  <si>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</si>
  <si>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</si>
  <si>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</si>
  <si>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</si>
  <si>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</si>
  <si>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</si>
  <si>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</si>
  <si>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</si>
  <si>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</si>
  <si>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</si>
  <si>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</si>
  <si>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</si>
  <si>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</si>
  <si>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</si>
  <si>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</si>
  <si>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</si>
  <si>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</si>
  <si>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</si>
  <si>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</si>
  <si>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</si>
  <si>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</si>
  <si>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</si>
  <si>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</si>
  <si>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</si>
  <si>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</si>
  <si>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</si>
  <si>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</si>
  <si>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</si>
  <si>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</si>
  <si>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</si>
  <si>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</si>
  <si>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</si>
  <si>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</si>
  <si>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</si>
  <si>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</si>
  <si>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</si>
  <si>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</si>
  <si>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</si>
  <si>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</si>
  <si>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</si>
  <si>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</si>
  <si>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</si>
  <si>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</si>
  <si>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</si>
  <si>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</si>
  <si>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</si>
  <si>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</si>
  <si>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</si>
  <si>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</si>
  <si>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</si>
  <si>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</si>
  <si>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</si>
  <si>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</si>
  <si>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</si>
  <si>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</si>
  <si>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</si>
  <si>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</si>
  <si>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</si>
  <si>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</si>
  <si>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</si>
  <si>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</si>
  <si>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</si>
  <si>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</si>
  <si>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</si>
  <si>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</si>
  <si>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</si>
  <si>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</si>
  <si>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</si>
  <si>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</si>
  <si>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</si>
  <si>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</si>
  <si>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</si>
  <si>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</si>
  <si>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</si>
  <si>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</si>
  <si>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</si>
  <si>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</si>
  <si>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</si>
  <si>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</si>
  <si>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</si>
  <si>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</si>
  <si>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</si>
  <si>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</si>
  <si>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</si>
  <si>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</si>
  <si>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</si>
  <si>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</si>
  <si>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</si>
  <si>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</si>
  <si>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</si>
  <si>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</si>
  <si>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</si>
  <si>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</si>
  <si>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</si>
  <si>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</si>
  <si>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</si>
  <si>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</si>
  <si>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</si>
  <si>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</si>
  <si>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</si>
  <si>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</si>
  <si>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</si>
  <si>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</si>
  <si>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</si>
  <si>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</si>
  <si>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</si>
  <si>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</si>
  <si>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</si>
  <si>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</si>
  <si>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</si>
  <si>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</si>
  <si>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</si>
  <si>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</si>
  <si>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</si>
  <si>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</si>
  <si>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</si>
  <si>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</si>
  <si>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</si>
  <si>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</si>
  <si>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</si>
  <si>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</si>
  <si>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</si>
  <si>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</si>
  <si>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</si>
  <si>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</si>
  <si>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</si>
  <si>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</si>
  <si>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</si>
  <si>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</si>
  <si>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</si>
  <si>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</si>
  <si>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</si>
  <si>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</si>
  <si>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</si>
  <si>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</si>
  <si>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</si>
  <si>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</si>
  <si>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</si>
  <si>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</si>
  <si>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</si>
  <si>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</si>
  <si>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</si>
  <si>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</si>
  <si>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</si>
  <si>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</si>
  <si>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</si>
  <si>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</si>
  <si>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</si>
  <si>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</si>
  <si>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</si>
  <si>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</si>
  <si>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</si>
  <si>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</si>
  <si>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</si>
  <si>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</si>
  <si>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</si>
  <si>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</si>
  <si>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</si>
  <si>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</si>
  <si>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</si>
  <si>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</si>
  <si>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</si>
  <si>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</si>
  <si>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</si>
  <si>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</si>
  <si>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</si>
  <si>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</si>
  <si>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</si>
  <si>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</si>
  <si>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</si>
  <si>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</si>
  <si>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</si>
  <si>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</si>
  <si>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</si>
  <si>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</si>
  <si>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</si>
  <si>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</si>
  <si>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</si>
  <si>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</si>
  <si>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</si>
  <si>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</si>
  <si>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</si>
  <si>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</si>
  <si>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</si>
  <si>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</si>
  <si>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</si>
  <si>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</si>
  <si>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</si>
  <si>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</si>
  <si>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</si>
  <si>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</si>
  <si>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</si>
  <si>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</si>
  <si>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</si>
  <si>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</si>
  <si>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</si>
  <si>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</si>
  <si>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</si>
  <si>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</si>
  <si>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</si>
  <si>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</si>
  <si>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</si>
  <si>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</si>
  <si>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</si>
  <si>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</si>
  <si>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</si>
  <si>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</si>
  <si>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</si>
  <si>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</si>
  <si>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</si>
  <si>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</si>
  <si>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</si>
  <si>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</si>
  <si>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</si>
  <si>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</si>
  <si>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</si>
  <si>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</si>
  <si>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</si>
  <si>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</si>
  <si>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</si>
  <si>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</si>
  <si>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</si>
  <si>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</si>
  <si>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</si>
  <si>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</si>
  <si>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</si>
  <si>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</si>
  <si>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</si>
  <si>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</si>
  <si>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</si>
  <si>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</si>
  <si>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</si>
  <si>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</si>
  <si>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</si>
  <si>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</si>
  <si>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</si>
  <si>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</si>
  <si>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</si>
  <si>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</si>
  <si>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</si>
  <si>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</si>
  <si>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</si>
  <si>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</si>
  <si>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</si>
  <si>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</si>
  <si>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</si>
  <si>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</si>
  <si>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</si>
  <si>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</si>
  <si>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</si>
  <si>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</si>
  <si>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</si>
  <si>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</si>
  <si>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</si>
  <si>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</si>
  <si>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</si>
  <si>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</si>
  <si>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</si>
  <si>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</si>
  <si>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</si>
  <si>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</si>
  <si>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</si>
  <si>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</si>
  <si>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</si>
  <si>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</si>
  <si>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</si>
  <si>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</si>
  <si>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</si>
  <si>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</si>
  <si>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</si>
  <si>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</si>
  <si>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</si>
  <si>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</si>
  <si>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</si>
  <si>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</si>
  <si>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</si>
  <si>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</si>
  <si>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</si>
  <si>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</si>
  <si>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</si>
  <si>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</si>
  <si>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</si>
  <si>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</si>
  <si>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</si>
  <si>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</si>
  <si>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</si>
  <si>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</si>
  <si>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</si>
  <si>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</si>
  <si>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</si>
  <si>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</si>
  <si>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</si>
  <si>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</si>
  <si>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</si>
  <si>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</si>
  <si>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</si>
  <si>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</si>
  <si>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</si>
  <si>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</si>
  <si>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</si>
  <si>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</si>
  <si>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</si>
  <si>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</si>
  <si>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</si>
  <si>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</si>
  <si>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</si>
  <si>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</si>
  <si>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</si>
  <si>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</si>
  <si>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</si>
  <si>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</si>
  <si>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</si>
  <si>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</si>
  <si>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</si>
  <si>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</si>
  <si>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</si>
  <si>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</si>
  <si>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</si>
  <si>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</si>
  <si>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</si>
  <si>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</si>
  <si>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</si>
  <si>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</si>
  <si>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</si>
  <si>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</si>
  <si>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</si>
  <si>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</si>
  <si>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</si>
  <si>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</si>
  <si>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</si>
  <si>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</si>
  <si>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</si>
  <si>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</si>
  <si>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</si>
  <si>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</si>
  <si>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</si>
  <si>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</si>
  <si>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</si>
  <si>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</si>
  <si>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</si>
  <si>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</si>
  <si>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</si>
  <si>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</si>
  <si>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</si>
  <si>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</si>
  <si>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</si>
  <si>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</si>
  <si>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</si>
  <si>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</si>
  <si>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</si>
  <si>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</si>
  <si>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</si>
  <si>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</si>
  <si>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</si>
  <si>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</si>
  <si>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</si>
  <si>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</si>
  <si>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</si>
  <si>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</si>
  <si>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</si>
  <si>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</si>
  <si>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</si>
  <si>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</si>
  <si>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</si>
  <si>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</si>
  <si>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</si>
  <si>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</si>
  <si>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</si>
  <si>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</si>
  <si>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</si>
  <si>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</si>
  <si>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</si>
  <si>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</si>
  <si>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</si>
  <si>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</si>
  <si>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</si>
  <si>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</si>
  <si>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</si>
  <si>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</si>
  <si>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</si>
  <si>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</si>
  <si>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</si>
  <si>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</si>
  <si>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</si>
  <si>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</si>
  <si>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</si>
  <si>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</si>
  <si>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</si>
  <si>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</si>
  <si>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</si>
  <si>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</si>
  <si>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</si>
  <si>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</si>
  <si>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</si>
  <si>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</si>
  <si>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</si>
  <si>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</si>
  <si>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</si>
  <si>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</si>
  <si>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</si>
  <si>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</si>
  <si>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</si>
  <si>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</si>
  <si>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</si>
  <si>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</si>
  <si>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</si>
  <si>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</si>
  <si>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</si>
  <si>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</si>
  <si>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</si>
  <si>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</si>
  <si>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</si>
  <si>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</si>
  <si>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</si>
  <si>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</si>
  <si>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</si>
  <si>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</si>
  <si>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</si>
  <si>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</si>
  <si>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</si>
  <si>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</si>
  <si>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</si>
  <si>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</si>
  <si>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</si>
  <si>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</si>
  <si>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</si>
  <si>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</si>
  <si>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</si>
  <si>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</si>
  <si>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</si>
  <si>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</si>
  <si>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</si>
  <si>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</si>
  <si>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</si>
  <si>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</si>
  <si>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</si>
  <si>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</si>
  <si>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</si>
  <si>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</si>
  <si>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</si>
  <si>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</si>
  <si>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</si>
  <si>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</si>
  <si>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</si>
  <si>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</si>
  <si>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</si>
  <si>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</si>
  <si>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</si>
  <si>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</si>
  <si>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</si>
  <si>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</si>
  <si>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</si>
  <si>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</si>
  <si>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</si>
  <si>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</si>
  <si>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</si>
  <si>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</si>
  <si>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</si>
  <si>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</si>
  <si>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</si>
  <si>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</si>
  <si>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</si>
  <si>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</si>
  <si>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</si>
  <si>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</si>
  <si>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</si>
  <si>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</si>
  <si>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</si>
  <si>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</si>
  <si>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</si>
  <si>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</si>
  <si>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</si>
  <si>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</si>
  <si>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</si>
  <si>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</si>
  <si>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</si>
  <si>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</si>
  <si>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</si>
  <si>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</si>
  <si>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</si>
  <si>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</si>
  <si>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</si>
  <si>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</si>
  <si>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</si>
  <si>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</si>
  <si>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</si>
  <si>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</si>
  <si>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</si>
  <si>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</si>
  <si>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</si>
  <si>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</si>
  <si>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</si>
  <si>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</si>
  <si>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</si>
  <si>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</si>
  <si>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</si>
  <si>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</si>
  <si>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</si>
  <si>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</si>
  <si>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</si>
  <si>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</si>
  <si>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</si>
  <si>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</si>
  <si>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</si>
  <si>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</si>
  <si>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</si>
  <si>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</si>
  <si>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</si>
  <si>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</si>
  <si>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</si>
  <si>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</si>
  <si>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</si>
  <si>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</si>
  <si>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</si>
  <si>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</si>
  <si>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</si>
  <si>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</si>
  <si>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</si>
  <si>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</si>
  <si>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</si>
  <si>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</si>
  <si>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</si>
  <si>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</si>
  <si>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</si>
  <si>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</si>
  <si>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</si>
  <si>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</si>
  <si>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</si>
  <si>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</si>
  <si>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</si>
  <si>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</si>
  <si>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</si>
  <si>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</si>
  <si>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</si>
  <si>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</si>
  <si>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</si>
  <si>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</si>
  <si>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</si>
  <si>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</si>
  <si>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</si>
  <si>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</si>
  <si>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</si>
  <si>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</si>
  <si>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</si>
  <si>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</si>
  <si>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</si>
  <si>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</si>
  <si>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</si>
  <si>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</si>
  <si>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</si>
  <si>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</si>
  <si>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</si>
  <si>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</si>
  <si>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</si>
  <si>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</si>
  <si>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</si>
  <si>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</si>
  <si>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</si>
  <si>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</si>
  <si>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</si>
  <si>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</si>
  <si>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</si>
  <si>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</si>
  <si>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</si>
  <si>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</si>
  <si>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</si>
  <si>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</si>
  <si>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</si>
  <si>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</si>
  <si>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</si>
  <si>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</si>
  <si>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</si>
  <si>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</si>
  <si>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</si>
  <si>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</si>
  <si>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</si>
  <si>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</si>
  <si>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</si>
  <si>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</si>
  <si>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</si>
  <si>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</si>
  <si>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</si>
  <si>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</si>
  <si>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</si>
  <si>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</si>
  <si>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</si>
  <si>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</si>
  <si>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</si>
  <si>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</si>
  <si>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</si>
  <si>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</si>
  <si>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</si>
  <si>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</si>
  <si>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</si>
  <si>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</si>
  <si>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</si>
  <si>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</si>
  <si>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</si>
  <si>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</si>
  <si>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</si>
  <si>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</si>
  <si>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</si>
  <si>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</si>
  <si>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</si>
  <si>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</si>
  <si>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</si>
  <si>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</si>
  <si>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</si>
  <si>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</si>
  <si>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</si>
  <si>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</si>
  <si>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</si>
  <si>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</si>
  <si>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</si>
  <si>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</si>
  <si>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</si>
  <si>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</si>
  <si>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</si>
  <si>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</si>
  <si>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</si>
  <si>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</si>
  <si>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</si>
  <si>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</si>
  <si>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</si>
  <si>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</si>
  <si>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</si>
  <si>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</si>
  <si>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</si>
  <si>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</si>
  <si>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</si>
  <si>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</si>
  <si>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</si>
  <si>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</si>
  <si>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</si>
  <si>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</si>
  <si>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</si>
  <si>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</si>
  <si>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</si>
  <si>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</si>
  <si>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</si>
  <si>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</si>
  <si>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</si>
  <si>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</si>
  <si>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</si>
  <si>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</si>
  <si>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</si>
  <si>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</si>
  <si>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</si>
  <si>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</si>
  <si>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</si>
  <si>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</si>
  <si>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</si>
  <si>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</si>
  <si>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</si>
  <si>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</si>
  <si>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</si>
  <si>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</si>
  <si>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</si>
  <si>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</si>
  <si>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</si>
  <si>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</si>
  <si>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</si>
  <si>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</si>
  <si>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</si>
  <si>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</si>
  <si>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</si>
  <si>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</si>
  <si>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</si>
  <si>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</si>
  <si>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</si>
  <si>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</si>
  <si>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</si>
  <si>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</si>
  <si>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</si>
  <si>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</si>
  <si>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</si>
  <si>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</si>
  <si>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</si>
  <si>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</si>
  <si>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</si>
  <si>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</si>
  <si>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</si>
  <si>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</si>
  <si>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</si>
  <si>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</si>
  <si>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</si>
  <si>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</si>
  <si>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</si>
  <si>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</si>
  <si>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</si>
  <si>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</si>
  <si>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</si>
  <si>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</si>
  <si>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</si>
  <si>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</si>
  <si>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</si>
  <si>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</si>
  <si>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</si>
  <si>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</si>
  <si>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</si>
  <si>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</si>
  <si>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</si>
  <si>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</si>
  <si>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</si>
  <si>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</si>
  <si>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</si>
  <si>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</si>
  <si>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</si>
  <si>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</si>
  <si>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</si>
  <si>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</si>
  <si>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</si>
  <si>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</si>
  <si>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</si>
  <si>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</si>
  <si>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</si>
  <si>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</si>
  <si>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</si>
  <si>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</si>
  <si>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</si>
  <si>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</si>
  <si>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</si>
  <si>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</si>
  <si>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</si>
  <si>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</si>
  <si>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</si>
  <si>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</si>
  <si>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</si>
  <si>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</si>
  <si>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</si>
  <si>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</si>
  <si>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</si>
  <si>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</si>
  <si>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</si>
  <si>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</si>
  <si>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</si>
  <si>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</si>
  <si>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</si>
  <si>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</si>
  <si>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</si>
  <si>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</si>
  <si>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</si>
  <si>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</si>
  <si>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</si>
  <si>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</si>
  <si>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</si>
  <si>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</si>
  <si>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</si>
  <si>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</si>
  <si>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</si>
  <si>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</si>
  <si>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</si>
  <si>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</si>
  <si>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</si>
  <si>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</si>
  <si>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</si>
  <si>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</si>
  <si>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</si>
  <si>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</si>
  <si>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</si>
  <si>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</si>
  <si>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</si>
  <si>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</si>
  <si>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</si>
  <si>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</si>
  <si>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</si>
  <si>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</si>
  <si>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</si>
  <si>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</si>
  <si>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</si>
  <si>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</si>
  <si>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</si>
  <si>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</si>
  <si>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</si>
  <si>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</si>
  <si>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</si>
  <si>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</si>
  <si>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</si>
  <si>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</si>
  <si>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</si>
  <si>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</si>
  <si>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</si>
  <si>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</si>
  <si>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</si>
  <si>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</si>
  <si>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</si>
  <si>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</si>
  <si>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</si>
  <si>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</si>
  <si>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</si>
  <si>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</si>
  <si>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</si>
  <si>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</si>
  <si>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</si>
  <si>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</si>
  <si>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</si>
  <si>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</si>
  <si>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</si>
  <si>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</si>
  <si>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</si>
  <si>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</si>
  <si>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</si>
  <si>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</si>
  <si>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</si>
  <si>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</si>
  <si>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</si>
  <si>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</si>
  <si>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</si>
  <si>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</si>
  <si>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</si>
  <si>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</si>
  <si>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</si>
  <si>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</si>
  <si>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</si>
  <si>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</si>
  <si>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</si>
  <si>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</si>
  <si>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</si>
  <si>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</si>
  <si>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</si>
  <si>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</si>
  <si>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</si>
  <si>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</si>
  <si>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</si>
  <si>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</si>
  <si>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</si>
  <si>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</si>
  <si>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</si>
  <si>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</si>
  <si>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</si>
  <si>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</si>
  <si>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</si>
  <si>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</si>
  <si>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</si>
  <si>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</si>
  <si>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</si>
  <si>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</si>
  <si>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</si>
  <si>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</si>
  <si>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</si>
  <si>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</si>
  <si>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</si>
  <si>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</si>
  <si>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</si>
  <si>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</si>
  <si>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</si>
  <si>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</si>
  <si>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</si>
  <si>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</si>
  <si>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</si>
  <si>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</si>
  <si>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</si>
  <si>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</si>
  <si>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</si>
  <si>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</si>
  <si>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</si>
  <si>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</si>
  <si>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</si>
  <si>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</si>
  <si>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</si>
  <si>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</si>
  <si>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</si>
  <si>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</si>
  <si>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</si>
  <si>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</si>
  <si>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</si>
  <si>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</si>
  <si>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</si>
  <si>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</si>
  <si>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</si>
  <si>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</si>
  <si>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</si>
  <si>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</si>
  <si>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</si>
  <si>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</si>
  <si>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</si>
  <si>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</si>
  <si>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</si>
  <si>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</si>
  <si>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</si>
  <si>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</si>
  <si>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</si>
  <si>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</si>
  <si>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</si>
  <si>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</si>
  <si>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</si>
  <si>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</si>
  <si>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</si>
  <si>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</si>
  <si>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</si>
  <si>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</si>
  <si>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</si>
  <si>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</si>
  <si>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</si>
  <si>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</si>
  <si>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</si>
  <si>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</si>
  <si>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</si>
  <si>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</si>
  <si>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</si>
  <si>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</si>
  <si>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</si>
  <si>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</si>
  <si>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</si>
  <si>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</si>
  <si>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</si>
  <si>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</si>
  <si>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</si>
  <si>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</si>
  <si>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</si>
  <si>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</si>
  <si>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</si>
  <si>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</si>
  <si>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</si>
  <si>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</si>
  <si>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</si>
  <si>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</si>
  <si>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</si>
  <si>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</si>
  <si>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</si>
  <si>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</si>
  <si>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</si>
  <si>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</si>
  <si>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</si>
  <si>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</si>
  <si>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</si>
  <si>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</si>
  <si>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</si>
  <si>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</si>
  <si>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</si>
  <si>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</si>
  <si>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</si>
  <si>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</si>
  <si>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</si>
  <si>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</si>
  <si>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</si>
  <si>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</si>
  <si>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</si>
  <si>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</si>
  <si>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</si>
  <si>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</si>
  <si>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</si>
  <si>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</si>
  <si>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</si>
  <si>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</si>
  <si>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</si>
  <si>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</si>
  <si>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</si>
  <si>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</si>
  <si>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</si>
  <si>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</si>
  <si>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</si>
  <si>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</si>
  <si>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</si>
  <si>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</si>
  <si>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</si>
  <si>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</si>
  <si>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</si>
  <si>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</si>
  <si>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</si>
  <si>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</si>
  <si>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</si>
  <si>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</si>
  <si>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</si>
  <si>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</si>
  <si>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</si>
  <si>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</si>
  <si>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</si>
  <si>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</si>
  <si>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</si>
  <si>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</si>
  <si>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</si>
  <si>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</si>
  <si>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</si>
  <si>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</si>
  <si>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</si>
  <si>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</si>
  <si>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</si>
  <si>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</si>
  <si>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</si>
  <si>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</si>
  <si>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</si>
  <si>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</si>
  <si>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</si>
  <si>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</si>
  <si>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</si>
  <si>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</si>
  <si>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</si>
  <si>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</si>
  <si>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</si>
  <si>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</si>
  <si>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</si>
  <si>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</si>
  <si>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</si>
  <si>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</si>
  <si>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</si>
  <si>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</si>
  <si>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</si>
  <si>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</si>
  <si>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</si>
  <si>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</si>
  <si>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</si>
  <si>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</si>
  <si>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</si>
  <si>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</si>
  <si>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</si>
  <si>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</si>
  <si>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</si>
  <si>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</si>
  <si>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</si>
  <si>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</si>
  <si>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</si>
  <si>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</si>
  <si>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</si>
  <si>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</si>
  <si>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</si>
  <si>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</si>
  <si>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</si>
  <si>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</si>
  <si>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</si>
  <si>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</si>
  <si>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</si>
  <si>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</si>
  <si>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</si>
  <si>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</si>
  <si>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</si>
  <si>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</si>
  <si>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</si>
  <si>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</si>
  <si>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</si>
  <si>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</si>
  <si>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</si>
  <si>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</si>
  <si>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</si>
  <si>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</si>
  <si>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</si>
  <si>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</si>
  <si>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</si>
  <si>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</si>
  <si>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</si>
  <si>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</si>
  <si>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</si>
  <si>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</si>
  <si>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</si>
  <si>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</si>
  <si>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</si>
  <si>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</si>
  <si>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</si>
  <si>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</si>
  <si>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</si>
  <si>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</si>
  <si>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</si>
  <si>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</si>
  <si>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</si>
  <si>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</si>
  <si>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</si>
  <si>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</si>
  <si>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</si>
  <si>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</si>
  <si>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</si>
  <si>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</si>
  <si>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</si>
  <si>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</si>
  <si>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</si>
  <si>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</si>
  <si>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</si>
  <si>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</si>
  <si>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</si>
  <si>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</si>
  <si>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</si>
  <si>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</si>
  <si>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</si>
  <si>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</si>
  <si>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</si>
  <si>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</si>
  <si>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</si>
  <si>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</si>
  <si>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</si>
  <si>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</si>
  <si>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</si>
  <si>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</si>
  <si>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</si>
  <si>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</si>
  <si>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</si>
  <si>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</si>
  <si>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</si>
  <si>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</si>
  <si>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</si>
  <si>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</si>
  <si>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</si>
  <si>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</si>
  <si>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</si>
  <si>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</si>
  <si>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</si>
  <si>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</si>
  <si>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</si>
  <si>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</si>
  <si>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</si>
  <si>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</si>
  <si>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</si>
  <si>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</si>
  <si>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</si>
  <si>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</si>
  <si>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</si>
  <si>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</si>
  <si>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</si>
  <si>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</si>
  <si>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</si>
  <si>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</si>
  <si>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</si>
  <si>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</si>
  <si>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</si>
  <si>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</si>
  <si>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</si>
  <si>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</si>
  <si>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</si>
  <si>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</si>
  <si>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</si>
  <si>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</si>
  <si>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</si>
  <si>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</si>
  <si>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</si>
  <si>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</si>
  <si>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</si>
  <si>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</si>
  <si>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</si>
  <si>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</si>
  <si>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</si>
  <si>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</si>
  <si>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</si>
  <si>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</si>
  <si>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</si>
  <si>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</si>
  <si>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</si>
  <si>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</si>
  <si>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</si>
  <si>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</si>
  <si>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</si>
  <si>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</si>
  <si>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</si>
  <si>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</si>
  <si>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</si>
  <si>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</si>
  <si>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</si>
  <si>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</si>
  <si>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</si>
  <si>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</si>
  <si>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</si>
  <si>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</si>
  <si>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</si>
  <si>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</si>
  <si>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</si>
  <si>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</si>
  <si>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</si>
  <si>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</si>
  <si>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</si>
  <si>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</si>
  <si>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</si>
  <si>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</si>
  <si>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</si>
  <si>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</si>
  <si>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</si>
  <si>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</si>
  <si>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</si>
  <si>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</si>
  <si>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</si>
  <si>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</si>
  <si>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</si>
  <si>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</si>
  <si>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</si>
  <si>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</si>
  <si>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</si>
  <si>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</si>
  <si>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</si>
  <si>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</si>
  <si>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</si>
  <si>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</si>
  <si>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</si>
  <si>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</si>
  <si>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</si>
  <si>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</si>
  <si>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</si>
  <si>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</si>
  <si>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</si>
  <si>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</si>
  <si>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</si>
  <si>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</si>
  <si>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</si>
  <si>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</si>
  <si>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</si>
  <si>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</si>
  <si>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</si>
  <si>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</si>
  <si>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</si>
  <si>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</si>
  <si>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</si>
  <si>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</si>
  <si>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</si>
  <si>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</si>
  <si>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</si>
  <si>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</si>
  <si>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</si>
  <si>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</si>
  <si>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</si>
  <si>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</si>
  <si>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</si>
  <si>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</si>
  <si>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</si>
  <si>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</si>
  <si>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</si>
  <si>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</si>
  <si>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</si>
  <si>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</si>
  <si>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</si>
  <si>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</si>
  <si>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</si>
  <si>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</si>
  <si>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</si>
  <si>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</si>
  <si>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</si>
  <si>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</si>
  <si>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</si>
  <si>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</si>
  <si>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</si>
  <si>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</si>
  <si>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</si>
  <si>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</si>
  <si>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</si>
  <si>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</si>
  <si>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</si>
  <si>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</si>
  <si>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</si>
  <si>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</si>
  <si>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</si>
  <si>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</si>
  <si>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</si>
  <si>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</si>
  <si>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</si>
  <si>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</si>
  <si>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</si>
  <si>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</si>
  <si>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</si>
  <si>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</si>
  <si>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</si>
  <si>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</si>
  <si>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</si>
  <si>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</si>
  <si>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</si>
  <si>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</si>
  <si>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</si>
  <si>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</si>
  <si>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</si>
  <si>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</si>
  <si>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</si>
  <si>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</si>
  <si>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</si>
  <si>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</si>
  <si>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</si>
  <si>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</si>
  <si>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</si>
  <si>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</si>
  <si>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</si>
  <si>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</si>
  <si>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</si>
  <si>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</si>
  <si>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</si>
  <si>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</si>
  <si>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</si>
  <si>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</si>
  <si>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</si>
  <si>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</si>
  <si>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</si>
  <si>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</si>
  <si>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</si>
  <si>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</si>
  <si>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</si>
  <si>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</si>
  <si>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</si>
  <si>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</si>
  <si>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</si>
  <si>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</si>
  <si>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</si>
  <si>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</si>
  <si>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</si>
  <si>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</si>
  <si>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</si>
  <si>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</si>
  <si>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</si>
  <si>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</si>
  <si>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</si>
  <si>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</si>
  <si>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</si>
  <si>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</si>
  <si>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</si>
  <si>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</si>
  <si>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</si>
  <si>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</si>
  <si>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</si>
  <si>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</si>
  <si>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</si>
  <si>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</si>
  <si>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</si>
  <si>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</si>
  <si>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</si>
  <si>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</si>
  <si>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</si>
  <si>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</si>
  <si>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</si>
  <si>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</si>
  <si>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</si>
  <si>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</si>
  <si>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</si>
  <si>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</si>
  <si>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</si>
  <si>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</si>
  <si>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</si>
  <si>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</si>
  <si>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</si>
  <si>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</si>
  <si>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</si>
  <si>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</si>
  <si>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</si>
  <si>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</si>
  <si>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</si>
  <si>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</si>
  <si>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</si>
  <si>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</si>
  <si>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</si>
  <si>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</si>
  <si>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</si>
  <si>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</si>
  <si>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</si>
  <si>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</si>
  <si>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</si>
  <si>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</si>
  <si>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</si>
  <si>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</si>
  <si>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</si>
  <si>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</si>
  <si>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</si>
  <si>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</si>
  <si>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</si>
  <si>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</si>
  <si>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</si>
  <si>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</si>
  <si>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</si>
  <si>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</si>
  <si>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</si>
  <si>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</si>
  <si>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</si>
  <si>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</si>
  <si>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</si>
  <si>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</si>
  <si>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</si>
  <si>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</si>
  <si>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</si>
  <si>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</si>
  <si>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</si>
  <si>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</si>
  <si>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</si>
  <si>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</si>
  <si>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</si>
  <si>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</si>
  <si>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</si>
  <si>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</si>
  <si>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</si>
  <si>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</si>
  <si>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</si>
  <si>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</si>
  <si>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</si>
  <si>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</si>
  <si>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</si>
  <si>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</si>
  <si>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</si>
  <si>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</si>
  <si>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</si>
  <si>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</si>
  <si>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</si>
  <si>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</si>
  <si>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</si>
  <si>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</si>
  <si>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</si>
  <si>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</si>
  <si>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</si>
  <si>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</si>
  <si>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</si>
  <si>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</si>
  <si>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</si>
  <si>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</si>
  <si>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</si>
  <si>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</si>
  <si>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</si>
  <si>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</si>
  <si>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</si>
  <si>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</si>
  <si>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</si>
  <si>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</si>
  <si>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</si>
  <si>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</si>
  <si>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</si>
  <si>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</si>
  <si>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</si>
  <si>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</si>
  <si>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</si>
  <si>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</si>
  <si>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</si>
  <si>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</si>
  <si>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</si>
  <si>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</si>
  <si>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</si>
  <si>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</si>
  <si>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</si>
  <si>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</si>
  <si>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</si>
  <si>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</si>
  <si>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</si>
  <si>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</si>
  <si>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</si>
  <si>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</si>
  <si>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</si>
  <si>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</si>
  <si>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</si>
  <si>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</si>
  <si>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</si>
  <si>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</si>
  <si>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</si>
  <si>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</si>
  <si>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</si>
  <si>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</si>
  <si>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</si>
  <si>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</si>
  <si>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</si>
  <si>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</si>
  <si>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</si>
  <si>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</si>
  <si>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</si>
  <si>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</si>
  <si>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</si>
  <si>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</si>
  <si>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</si>
  <si>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</si>
  <si>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</si>
  <si>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</si>
  <si>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</si>
  <si>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</si>
  <si>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</si>
  <si>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</si>
  <si>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</si>
  <si>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</si>
  <si>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</si>
  <si>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</si>
  <si>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</si>
  <si>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</si>
  <si>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</si>
  <si>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</si>
  <si>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</si>
  <si>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</si>
  <si>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</si>
  <si>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</si>
  <si>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</si>
  <si>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</si>
  <si>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</si>
  <si>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</si>
  <si>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</si>
  <si>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</si>
  <si>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</si>
  <si>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</si>
  <si>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</si>
  <si>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</si>
  <si>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</si>
  <si>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</si>
  <si>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</si>
  <si>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</si>
  <si>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</si>
  <si>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</si>
  <si>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</si>
  <si>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</si>
  <si>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</si>
  <si>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</si>
  <si>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</si>
  <si>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</si>
  <si>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</si>
  <si>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</si>
  <si>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</si>
  <si>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</si>
  <si>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</si>
  <si>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</si>
  <si>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</si>
  <si>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</si>
  <si>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</si>
  <si>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</si>
  <si>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</si>
  <si>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</si>
  <si>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</si>
  <si>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</si>
  <si>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</si>
  <si>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</si>
  <si>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</si>
  <si>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</si>
  <si>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</si>
  <si>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</si>
  <si>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</si>
  <si>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</si>
  <si>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</si>
  <si>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</si>
  <si>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</si>
  <si>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</si>
  <si>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</si>
  <si>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</si>
  <si>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</si>
  <si>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</si>
  <si>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</si>
  <si>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</si>
  <si>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</si>
  <si>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</si>
  <si>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</si>
  <si>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</si>
  <si>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</si>
  <si>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</si>
  <si>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</si>
  <si>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</si>
  <si>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</si>
  <si>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</si>
  <si>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</si>
  <si>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</si>
  <si>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</si>
  <si>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</si>
  <si>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</si>
  <si>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</si>
  <si>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</si>
  <si>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</si>
  <si>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</si>
  <si>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</si>
  <si>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</si>
  <si>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</si>
  <si>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</si>
  <si>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</si>
  <si>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</si>
  <si>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</si>
  <si>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</si>
  <si>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</si>
  <si>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</si>
  <si>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</si>
  <si>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</si>
  <si>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</si>
  <si>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</si>
  <si>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</si>
  <si>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</si>
  <si>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</si>
  <si>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</si>
  <si>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</si>
  <si>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</si>
  <si>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</si>
  <si>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</si>
  <si>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</si>
  <si>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</si>
  <si>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</si>
  <si>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</si>
  <si>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</si>
  <si>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</si>
  <si>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</si>
  <si>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</si>
  <si>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</si>
  <si>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</si>
  <si>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</si>
  <si>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</si>
  <si>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</si>
  <si>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</si>
  <si>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</si>
  <si>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</si>
  <si>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</si>
  <si>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</si>
  <si>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</si>
  <si>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</si>
  <si>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</si>
  <si>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</si>
  <si>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</si>
  <si>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</si>
  <si>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</si>
  <si>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</si>
  <si>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</si>
  <si>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</si>
  <si>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</si>
  <si>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</si>
  <si>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</si>
  <si>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</si>
  <si>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</si>
  <si>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</si>
  <si>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</si>
  <si>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</si>
  <si>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</si>
  <si>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</si>
  <si>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</si>
  <si>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</si>
  <si>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</si>
  <si>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</si>
  <si>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</si>
  <si>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</si>
  <si>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</si>
  <si>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</si>
  <si>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</si>
  <si>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</si>
  <si>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</si>
  <si>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</si>
  <si>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</si>
  <si>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</si>
  <si>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</si>
  <si>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</si>
  <si>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</si>
  <si>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</si>
  <si>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</si>
  <si>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</si>
  <si>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</si>
  <si>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</si>
  <si>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</si>
  <si>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</si>
  <si>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</si>
  <si>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</si>
  <si>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</si>
  <si>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</si>
  <si>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</si>
  <si>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</si>
  <si>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</si>
  <si>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</si>
  <si>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</si>
  <si>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</si>
  <si>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</si>
  <si>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</si>
  <si>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</si>
  <si>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</si>
  <si>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</si>
  <si>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</si>
  <si>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</si>
  <si>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</si>
  <si>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</si>
  <si>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</si>
  <si>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</si>
  <si>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</si>
  <si>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</si>
  <si>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</si>
  <si>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</si>
  <si>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</si>
  <si>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</si>
  <si>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</si>
  <si>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</si>
  <si>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</si>
  <si>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</si>
  <si>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</si>
  <si>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</si>
  <si>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</si>
  <si>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</si>
  <si>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</si>
  <si>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</si>
  <si>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</si>
  <si>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</si>
  <si>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</si>
  <si>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</si>
  <si>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</si>
  <si>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</si>
  <si>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</si>
  <si>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</si>
  <si>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</si>
  <si>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</si>
  <si>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</si>
  <si>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</si>
  <si>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</si>
  <si>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</si>
  <si>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</si>
  <si>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</si>
  <si>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</si>
  <si>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</si>
  <si>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</si>
  <si>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</si>
  <si>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</si>
  <si>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</si>
  <si>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</si>
  <si>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</si>
  <si>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</si>
  <si>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</si>
  <si>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</si>
  <si>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</si>
  <si>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</si>
  <si>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</si>
  <si>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</si>
  <si>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</si>
  <si>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</si>
  <si>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</si>
  <si>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</si>
  <si>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</si>
  <si>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</si>
  <si>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</si>
  <si>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</si>
  <si>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</si>
  <si>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</si>
  <si>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</si>
  <si>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</si>
  <si>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</si>
  <si>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</si>
  <si>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</si>
  <si>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</si>
  <si>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</si>
  <si>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</si>
  <si>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</si>
  <si>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</si>
  <si>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</si>
  <si>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</si>
  <si>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</si>
  <si>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</si>
  <si>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</si>
  <si>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</si>
  <si>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</si>
  <si>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</si>
  <si>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</si>
  <si>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</si>
  <si>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</si>
  <si>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</si>
  <si>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</si>
  <si>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</si>
  <si>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</si>
  <si>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</si>
  <si>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</si>
  <si>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</si>
  <si>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</si>
  <si>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</si>
  <si>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</si>
  <si>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</si>
  <si>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</si>
  <si>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</si>
  <si>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</si>
  <si>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</si>
  <si>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</si>
  <si>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</si>
  <si>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</si>
  <si>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</si>
  <si>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</si>
  <si>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</si>
  <si>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</si>
  <si>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</si>
  <si>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</si>
  <si>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</si>
  <si>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</si>
  <si>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</si>
  <si>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</si>
  <si>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</si>
  <si>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</si>
  <si>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</si>
  <si>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</si>
  <si>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</si>
  <si>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</si>
  <si>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</si>
  <si>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</si>
  <si>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</si>
  <si>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</si>
  <si>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</si>
  <si>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</si>
  <si>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</si>
  <si>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</si>
  <si>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</si>
  <si>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</si>
  <si>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</si>
  <si>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</si>
  <si>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</si>
  <si>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</si>
  <si>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</si>
  <si>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</si>
  <si>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</si>
  <si>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</si>
  <si>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</si>
  <si>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</si>
  <si>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</si>
  <si>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</si>
  <si>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</si>
  <si>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</si>
  <si>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</si>
  <si>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</si>
  <si>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</si>
  <si>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</si>
  <si>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</si>
  <si>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</si>
  <si>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</si>
  <si>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</si>
  <si>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</si>
  <si>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</si>
  <si>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</si>
  <si>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</si>
  <si>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</si>
  <si>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</si>
  <si>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</si>
  <si>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</si>
  <si>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</si>
  <si>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</si>
  <si>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</si>
  <si>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</si>
  <si>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</si>
  <si>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</si>
  <si>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</si>
  <si>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</si>
  <si>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</si>
  <si>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</si>
  <si>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</si>
  <si>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</si>
  <si>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</si>
  <si>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</si>
  <si>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</si>
  <si>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</si>
  <si>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</si>
  <si>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</si>
  <si>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</si>
  <si>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</si>
  <si>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</si>
  <si>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</si>
  <si>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</si>
  <si>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</si>
  <si>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</si>
  <si>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</si>
  <si>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</si>
  <si>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</si>
  <si>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</si>
  <si>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</si>
  <si>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</si>
  <si>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</si>
  <si>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</si>
  <si>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</si>
  <si>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</si>
  <si>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</si>
  <si>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</si>
  <si>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</si>
  <si>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</si>
  <si>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</si>
  <si>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</si>
  <si>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</si>
  <si>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</si>
  <si>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</si>
  <si>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</si>
  <si>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</si>
  <si>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</si>
  <si>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</si>
  <si>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</si>
  <si>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</si>
  <si>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</si>
  <si>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</si>
  <si>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</si>
  <si>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</si>
  <si>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</si>
  <si>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</si>
  <si>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</si>
  <si>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</si>
  <si>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</si>
  <si>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</si>
  <si>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</si>
  <si>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</si>
  <si>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</si>
  <si>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</si>
  <si>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</si>
  <si>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</si>
  <si>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</si>
  <si>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</si>
  <si>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</si>
  <si>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</si>
  <si>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</si>
  <si>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</si>
  <si>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</si>
  <si>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</si>
  <si>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</si>
  <si>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</si>
  <si>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</si>
  <si>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</si>
  <si>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</si>
  <si>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</si>
  <si>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</si>
  <si>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</si>
  <si>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</si>
  <si>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</si>
  <si>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</si>
  <si>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</si>
  <si>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</si>
  <si>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</si>
  <si>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</si>
  <si>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</si>
  <si>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</si>
  <si>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</si>
  <si>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</si>
  <si>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</si>
  <si>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</si>
  <si>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</si>
  <si>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</si>
  <si>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</si>
  <si>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</si>
  <si>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</si>
  <si>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</si>
  <si>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</si>
  <si>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</si>
  <si>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</si>
  <si>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</si>
  <si>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</si>
  <si>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</si>
  <si>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</si>
  <si>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</si>
  <si>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</si>
  <si>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</si>
  <si>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</si>
  <si>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</si>
  <si>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</si>
  <si>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</si>
  <si>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</si>
  <si>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</si>
  <si>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</si>
  <si>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</si>
  <si>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</si>
  <si>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</si>
  <si>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</si>
  <si>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</si>
  <si>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</si>
  <si>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</si>
  <si>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</si>
  <si>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</si>
  <si>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</si>
  <si>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</si>
  <si>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</si>
  <si>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</si>
  <si>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</si>
  <si>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</si>
  <si>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</si>
  <si>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</si>
  <si>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</si>
  <si>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</si>
  <si>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</si>
  <si>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</si>
  <si>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</si>
  <si>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</si>
  <si>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</si>
  <si>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</si>
  <si>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</si>
  <si>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</si>
  <si>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</si>
  <si>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</si>
  <si>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</si>
  <si>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</si>
  <si>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</si>
  <si>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</si>
  <si>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</si>
  <si>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</si>
  <si>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</si>
  <si>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</si>
  <si>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</si>
  <si>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</si>
  <si>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</si>
  <si>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</si>
  <si>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</si>
  <si>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</si>
  <si>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</si>
  <si>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</si>
  <si>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</si>
  <si>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</si>
  <si>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</si>
  <si>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</si>
  <si>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</si>
  <si>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</si>
  <si>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</si>
  <si>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</si>
  <si>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</si>
  <si>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</si>
  <si>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</si>
  <si>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</si>
  <si>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</si>
  <si>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</si>
  <si>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</si>
  <si>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</si>
  <si>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</si>
  <si>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</si>
  <si>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</si>
  <si>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</si>
  <si>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</si>
  <si>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</si>
  <si>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</si>
  <si>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</si>
  <si>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</si>
  <si>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</si>
  <si>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</si>
  <si>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</si>
  <si>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</si>
  <si>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</si>
  <si>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</si>
  <si>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</si>
  <si>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</si>
  <si>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</si>
  <si>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</si>
  <si>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</si>
  <si>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</si>
  <si>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</si>
  <si>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</si>
  <si>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</si>
  <si>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</si>
  <si>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</si>
  <si>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</si>
  <si>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</si>
  <si>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</si>
  <si>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</si>
  <si>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</si>
  <si>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</si>
  <si>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</si>
  <si>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</si>
  <si>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</si>
  <si>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</si>
  <si>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</si>
  <si>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</si>
  <si>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</si>
  <si>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</si>
  <si>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</si>
  <si>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</si>
  <si>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</si>
  <si>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</si>
  <si>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</si>
  <si>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</si>
  <si>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</si>
  <si>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</si>
  <si>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</si>
  <si>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</si>
  <si>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</si>
  <si>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</si>
  <si>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</si>
  <si>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</si>
  <si>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</si>
  <si>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</si>
  <si>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</si>
  <si>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</si>
  <si>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</si>
  <si>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</si>
  <si>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</si>
  <si>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</si>
  <si>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</si>
  <si>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</si>
  <si>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</si>
  <si>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</si>
  <si>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</si>
  <si>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</si>
  <si>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</si>
  <si>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</si>
  <si>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</si>
  <si>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</si>
  <si>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</si>
  <si>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</si>
  <si>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</si>
  <si>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</si>
  <si>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</si>
  <si>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</si>
  <si>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</si>
  <si>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</si>
  <si>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</si>
  <si>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</si>
  <si>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</si>
  <si>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</si>
  <si>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</si>
  <si>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</si>
  <si>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</si>
  <si>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</si>
  <si>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</si>
  <si>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</si>
  <si>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</si>
  <si>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</si>
  <si>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</si>
  <si>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</si>
  <si>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</si>
  <si>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</si>
  <si>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</si>
  <si>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</si>
  <si>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</si>
  <si>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</si>
  <si>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</si>
  <si>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</si>
  <si>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</si>
  <si>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</si>
  <si>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</si>
  <si>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</si>
  <si>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</si>
  <si>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</si>
  <si>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</si>
  <si>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</si>
  <si>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</si>
  <si>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</si>
  <si>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</si>
  <si>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</si>
  <si>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</si>
  <si>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</si>
  <si>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</si>
  <si>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</si>
  <si>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</si>
  <si>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</si>
  <si>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</si>
  <si>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</si>
  <si>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</si>
  <si>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</si>
  <si>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</si>
  <si>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</si>
  <si>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</si>
  <si>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</si>
  <si>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</si>
  <si>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</si>
  <si>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</si>
  <si>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</si>
  <si>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</si>
  <si>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</si>
  <si>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</si>
  <si>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</si>
  <si>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</si>
  <si>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</si>
  <si>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</si>
  <si>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</si>
  <si>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</si>
  <si>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</si>
  <si>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</si>
  <si>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</si>
  <si>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</si>
  <si>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</si>
  <si>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</si>
  <si>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</si>
  <si>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</si>
  <si>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</si>
  <si>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</si>
  <si>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</si>
  <si>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</si>
  <si>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</si>
  <si>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</si>
  <si>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</si>
  <si>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</si>
  <si>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</si>
  <si>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</si>
  <si>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</si>
  <si>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</si>
  <si>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</si>
  <si>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</si>
  <si>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</si>
  <si>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</si>
  <si>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</si>
  <si>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</si>
  <si>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</si>
  <si>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</si>
  <si>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</si>
  <si>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</si>
  <si>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</si>
  <si>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</si>
  <si>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</si>
  <si>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</si>
  <si>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</si>
  <si>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</si>
  <si>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</si>
  <si>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</si>
  <si>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</si>
  <si>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</si>
  <si>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</si>
  <si>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</si>
  <si>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</si>
  <si>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</si>
  <si>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</si>
  <si>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</si>
  <si>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</si>
  <si>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</si>
  <si>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</si>
  <si>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</si>
  <si>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</si>
  <si>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</si>
  <si>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</si>
  <si>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</si>
  <si>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</si>
  <si>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</si>
  <si>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</si>
  <si>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</si>
  <si>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</si>
  <si>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</si>
  <si>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</si>
  <si>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</si>
  <si>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</si>
  <si>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</si>
  <si>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</si>
  <si>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</si>
  <si>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</si>
  <si>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</si>
  <si>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</si>
  <si>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</si>
  <si>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</si>
  <si>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</si>
  <si>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</si>
  <si>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</si>
  <si>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</si>
  <si>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</si>
  <si>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</si>
  <si>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</si>
  <si>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</si>
  <si>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</si>
  <si>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</si>
  <si>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</si>
  <si>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</si>
  <si>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</si>
  <si>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</si>
  <si>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</si>
  <si>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</si>
  <si>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</si>
  <si>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</si>
  <si>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</si>
  <si>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</si>
  <si>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</si>
  <si>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</si>
  <si>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</si>
  <si>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</si>
  <si>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</si>
  <si>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</si>
  <si>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</si>
  <si>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</si>
  <si>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</si>
  <si>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</si>
  <si>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</si>
  <si>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</si>
  <si>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</si>
  <si>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</si>
  <si>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</si>
  <si>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</si>
  <si>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</si>
  <si>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</si>
  <si>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</si>
  <si>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</si>
  <si>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</si>
  <si>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</si>
  <si>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</si>
  <si>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</si>
  <si>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</si>
  <si>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</si>
  <si>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</si>
  <si>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</si>
  <si>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</si>
  <si>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</si>
  <si>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</si>
  <si>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</si>
  <si>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</si>
  <si>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</si>
  <si>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</si>
  <si>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</si>
  <si>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</si>
  <si>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</si>
  <si>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</si>
  <si>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</si>
  <si>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</si>
  <si>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</si>
  <si>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</si>
  <si>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</si>
  <si>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</si>
  <si>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</si>
  <si>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</si>
  <si>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</si>
  <si>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</si>
  <si>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</si>
  <si>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</si>
  <si>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</si>
  <si>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</si>
  <si>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</si>
  <si>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</si>
  <si>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</si>
  <si>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</si>
  <si>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</si>
  <si>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</si>
  <si>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</si>
  <si>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</si>
  <si>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</si>
  <si>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</si>
  <si>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</si>
  <si>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</si>
  <si>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</si>
  <si>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</si>
  <si>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</si>
  <si>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</si>
  <si>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</si>
  <si>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</si>
  <si>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</si>
  <si>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</si>
  <si>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</si>
  <si>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</si>
  <si>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</si>
  <si>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</si>
  <si>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</si>
  <si>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</si>
  <si>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</si>
  <si>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</si>
  <si>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</si>
  <si>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</si>
  <si>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</si>
  <si>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</si>
  <si>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</si>
  <si>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</si>
  <si>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</si>
  <si>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</si>
  <si>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</si>
  <si>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</si>
  <si>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</si>
  <si>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</si>
  <si>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</si>
  <si>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</si>
  <si>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</si>
  <si>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</si>
  <si>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</si>
  <si>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</si>
  <si>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</si>
  <si>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</si>
  <si>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</si>
  <si>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</si>
  <si>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</si>
  <si>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</si>
  <si>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</si>
  <si>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</si>
  <si>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</si>
  <si>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</si>
  <si>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</si>
  <si>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</si>
  <si>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</si>
  <si>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</si>
  <si>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</si>
  <si>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</si>
  <si>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</si>
  <si>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</si>
  <si>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</si>
  <si>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</si>
  <si>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</si>
  <si>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</si>
  <si>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</si>
  <si>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</si>
  <si>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</si>
  <si>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</si>
  <si>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</si>
  <si>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</si>
  <si>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</si>
  <si>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</si>
  <si>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</si>
  <si>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</si>
  <si>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</si>
  <si>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</si>
  <si>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</si>
  <si>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</si>
  <si>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</si>
  <si>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</si>
  <si>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</si>
  <si>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</si>
  <si>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</si>
  <si>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</si>
  <si>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</si>
  <si>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</si>
  <si>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</si>
  <si>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</si>
  <si>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</si>
  <si>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</si>
  <si>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</si>
  <si>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</si>
  <si>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</si>
  <si>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</si>
  <si>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</si>
  <si>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</si>
  <si>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</si>
  <si>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</si>
  <si>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</si>
  <si>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</si>
  <si>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</si>
  <si>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</si>
  <si>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</si>
  <si>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</si>
  <si>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</si>
  <si>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</si>
  <si>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</si>
  <si>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</si>
  <si>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</si>
  <si>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</si>
  <si>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</si>
  <si>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</si>
  <si>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</si>
  <si>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</si>
  <si>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</si>
  <si>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</si>
  <si>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</si>
  <si>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</si>
  <si>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</si>
  <si>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</si>
  <si>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</si>
  <si>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</si>
  <si>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</si>
  <si>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</si>
  <si>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</si>
  <si>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</si>
  <si>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</si>
  <si>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</si>
  <si>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</si>
  <si>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</si>
  <si>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</si>
  <si>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</si>
  <si>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</si>
  <si>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</si>
  <si>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</si>
  <si>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</si>
  <si>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</si>
  <si>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</si>
  <si>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</si>
  <si>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</si>
  <si>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</si>
  <si>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</si>
  <si>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</si>
  <si>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</si>
  <si>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</si>
  <si>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</si>
  <si>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</si>
  <si>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</si>
  <si>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</si>
  <si>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</si>
  <si>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</si>
  <si>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</si>
  <si>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</si>
  <si>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</si>
  <si>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</si>
  <si>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</si>
  <si>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</si>
  <si>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</si>
  <si>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</si>
  <si>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</si>
  <si>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</si>
  <si>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</si>
  <si>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</si>
  <si>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</si>
  <si>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</si>
  <si>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</si>
  <si>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</si>
  <si>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</si>
  <si>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</si>
  <si>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</si>
  <si>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</si>
  <si>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</si>
  <si>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</si>
  <si>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</si>
  <si>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</si>
  <si>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</si>
  <si>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</si>
  <si>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</si>
  <si>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</si>
  <si>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</si>
  <si>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</si>
  <si>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</si>
  <si>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</si>
  <si>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</si>
  <si>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</si>
  <si>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</si>
  <si>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</si>
  <si>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</si>
  <si>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</si>
  <si>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</si>
  <si>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</si>
  <si>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</si>
  <si>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</si>
  <si>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</si>
  <si>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</si>
  <si>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</si>
  <si>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</si>
  <si>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</si>
  <si>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</si>
  <si>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</si>
  <si>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</si>
  <si>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</si>
  <si>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</si>
  <si>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</si>
  <si>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</si>
  <si>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</si>
  <si>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</si>
  <si>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</si>
  <si>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</si>
  <si>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</si>
  <si>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</si>
  <si>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</si>
  <si>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</si>
  <si>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</si>
  <si>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</si>
  <si>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</si>
  <si>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</si>
  <si>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</si>
  <si>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</si>
  <si>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</si>
  <si>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</si>
  <si>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</si>
  <si>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</si>
  <si>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</si>
  <si>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</si>
  <si>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</si>
  <si>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</si>
  <si>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</si>
  <si>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</si>
  <si>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</si>
  <si>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</si>
  <si>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</si>
  <si>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</si>
  <si>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</si>
  <si>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</si>
  <si>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</si>
  <si>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</si>
  <si>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</si>
  <si>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</si>
  <si>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</si>
  <si>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</si>
  <si>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</si>
  <si>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</si>
  <si>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</si>
  <si>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</si>
  <si>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</si>
  <si>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</si>
  <si>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</si>
  <si>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</si>
  <si>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</si>
  <si>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</si>
  <si>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</si>
  <si>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</si>
  <si>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</si>
  <si>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</si>
  <si>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</si>
  <si>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</si>
  <si>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</si>
  <si>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</si>
  <si>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</si>
  <si>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</si>
  <si>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</si>
  <si>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</si>
  <si>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</si>
  <si>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</si>
  <si>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</si>
  <si>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</si>
  <si>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</si>
  <si>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</si>
  <si>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</si>
  <si>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</si>
  <si>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</si>
  <si>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</si>
  <si>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</si>
  <si>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</si>
  <si>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</si>
  <si>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</si>
  <si>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</si>
  <si>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</si>
  <si>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</si>
  <si>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</si>
  <si>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</si>
  <si>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</si>
  <si>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</si>
  <si>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</si>
  <si>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</si>
  <si>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</si>
  <si>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</si>
  <si>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</si>
  <si>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</si>
  <si>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</si>
  <si>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</si>
  <si>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</si>
  <si>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</si>
  <si>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</si>
  <si>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</si>
  <si>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</si>
  <si>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</si>
  <si>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</si>
  <si>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</si>
  <si>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</si>
  <si>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</si>
  <si>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</si>
  <si>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</si>
  <si>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</si>
  <si>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</si>
  <si>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</si>
  <si>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</si>
  <si>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</si>
  <si>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</si>
  <si>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</si>
  <si>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</si>
  <si>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</si>
  <si>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</si>
  <si>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</si>
  <si>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</si>
  <si>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</si>
  <si>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</si>
  <si>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</si>
  <si>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</si>
  <si>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</si>
  <si>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</si>
  <si>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</si>
  <si>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</si>
  <si>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</si>
  <si>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</si>
  <si>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</si>
  <si>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</si>
  <si>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</si>
  <si>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</si>
  <si>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</si>
  <si>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</si>
  <si>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</si>
  <si>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</si>
  <si>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</si>
  <si>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</si>
  <si>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</si>
  <si>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</si>
  <si>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</si>
  <si>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</si>
  <si>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</si>
  <si>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</si>
  <si>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</si>
  <si>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</si>
  <si>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</si>
  <si>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</si>
  <si>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</si>
  <si>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</si>
  <si>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</si>
  <si>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</si>
  <si>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</si>
  <si>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</si>
  <si>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</si>
  <si>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</si>
  <si>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</si>
  <si>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</si>
  <si>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</si>
  <si>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</si>
  <si>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</si>
  <si>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</si>
  <si>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</si>
  <si>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</si>
  <si>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</si>
  <si>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</si>
  <si>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</si>
  <si>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</si>
  <si>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</si>
  <si>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</si>
  <si>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</si>
  <si>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</si>
  <si>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</si>
  <si>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</si>
  <si>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</si>
  <si>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</si>
  <si>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</si>
  <si>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</si>
  <si>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</si>
  <si>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</si>
  <si>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</si>
  <si>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</si>
  <si>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</si>
  <si>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</si>
  <si>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</si>
  <si>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</si>
  <si>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</si>
  <si>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</si>
  <si>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</si>
  <si>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</si>
  <si>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</si>
  <si>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</si>
  <si>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</si>
  <si>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</si>
  <si>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</si>
  <si>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</si>
  <si>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</si>
  <si>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</si>
  <si>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</si>
  <si>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</si>
  <si>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</si>
  <si>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</si>
  <si>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</si>
  <si>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</si>
  <si>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</si>
  <si>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</si>
  <si>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</si>
  <si>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</si>
  <si>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</si>
  <si>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</si>
  <si>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</si>
  <si>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</si>
  <si>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</si>
  <si>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</si>
  <si>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</si>
  <si>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</si>
  <si>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</si>
  <si>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</si>
  <si>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</si>
  <si>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</si>
  <si>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</si>
  <si>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</si>
  <si>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</si>
  <si>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</si>
  <si>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</si>
  <si>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</si>
  <si>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</si>
  <si>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</si>
  <si>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</si>
  <si>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</si>
  <si>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</si>
  <si>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</si>
  <si>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</si>
  <si>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</si>
  <si>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</si>
  <si>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</si>
  <si>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</si>
  <si>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</si>
  <si>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</si>
  <si>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</si>
  <si>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</si>
  <si>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</si>
  <si>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</si>
  <si>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</si>
  <si>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</si>
  <si>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</si>
  <si>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</si>
  <si>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</si>
  <si>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</si>
  <si>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</si>
  <si>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</si>
  <si>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</si>
  <si>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</si>
  <si>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</si>
  <si>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</si>
  <si>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</si>
  <si>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</si>
  <si>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</si>
  <si>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</si>
  <si>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</si>
  <si>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</si>
  <si>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</si>
  <si>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</si>
  <si>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</si>
  <si>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</si>
  <si>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</si>
  <si>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</si>
  <si>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</si>
  <si>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</si>
  <si>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</si>
  <si>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</si>
  <si>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</si>
  <si>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</si>
  <si>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</si>
  <si>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</si>
  <si>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</si>
  <si>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</si>
  <si>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</si>
  <si>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</si>
  <si>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</si>
  <si>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</si>
  <si>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</si>
  <si>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</si>
  <si>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</si>
  <si>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</si>
  <si>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</si>
  <si>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</si>
  <si>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</si>
  <si>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</si>
  <si>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</si>
  <si>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</si>
  <si>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</si>
  <si>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</si>
  <si>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</si>
  <si>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</si>
  <si>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</si>
  <si>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</si>
  <si>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</si>
  <si>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</si>
  <si>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</si>
  <si>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</si>
  <si>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</si>
  <si>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</si>
  <si>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</si>
  <si>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</si>
  <si>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</si>
  <si>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</si>
  <si>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</si>
  <si>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</si>
  <si>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</si>
  <si>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</si>
  <si>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</si>
  <si>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</si>
  <si>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</si>
  <si>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</si>
  <si>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</si>
  <si>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</si>
  <si>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</si>
  <si>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</si>
  <si>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</si>
  <si>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</si>
  <si>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</si>
  <si>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</si>
  <si>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</si>
  <si>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</si>
  <si>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</si>
  <si>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</si>
  <si>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</si>
  <si>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</si>
  <si>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</si>
  <si>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</si>
  <si>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</si>
  <si>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</si>
  <si>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</si>
  <si>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</si>
  <si>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</si>
  <si>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</si>
  <si>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</si>
  <si>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</si>
  <si>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</si>
  <si>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</si>
  <si>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</si>
  <si>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</si>
  <si>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</si>
  <si>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</si>
  <si>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</si>
  <si>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</si>
  <si>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</si>
  <si>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</si>
  <si>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</si>
  <si>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</si>
  <si>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</si>
  <si>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</si>
  <si>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</si>
  <si>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</si>
  <si>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</si>
  <si>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</si>
  <si>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</si>
  <si>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</si>
  <si>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</si>
  <si>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</si>
  <si>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</si>
  <si>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</si>
  <si>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</si>
  <si>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</si>
  <si>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</si>
  <si>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</si>
  <si>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</si>
  <si>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</si>
  <si>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</si>
  <si>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</si>
  <si>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</si>
  <si>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</si>
  <si>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</si>
  <si>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</si>
  <si>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</si>
  <si>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</si>
  <si>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</si>
  <si>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</si>
  <si>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</si>
  <si>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</si>
  <si>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</si>
  <si>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</si>
  <si>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</si>
  <si>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</si>
  <si>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</si>
  <si>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</si>
  <si>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</si>
  <si>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</si>
  <si>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</si>
  <si>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</si>
  <si>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</si>
  <si>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</si>
  <si>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</si>
  <si>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</si>
  <si>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</si>
  <si>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</si>
  <si>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</si>
  <si>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</si>
  <si>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</si>
  <si>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</si>
  <si>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</si>
  <si>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</si>
  <si>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</si>
  <si>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</si>
  <si>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</si>
  <si>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</si>
  <si>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</si>
  <si>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</si>
  <si>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</si>
  <si>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</si>
  <si>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</si>
  <si>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</si>
  <si>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</si>
  <si>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</si>
  <si>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</si>
  <si>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</si>
  <si>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</si>
  <si>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</si>
  <si>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</si>
  <si>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</si>
  <si>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</si>
  <si>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</si>
  <si>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</si>
  <si>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</si>
  <si>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</si>
  <si>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</si>
  <si>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</si>
  <si>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</si>
  <si>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</si>
  <si>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</si>
  <si>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</si>
  <si>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</si>
  <si>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</si>
  <si>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</si>
  <si>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</si>
  <si>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</si>
  <si>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</si>
  <si>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</si>
  <si>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</si>
  <si>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</si>
  <si>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</si>
  <si>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</si>
  <si>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</si>
  <si>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</si>
  <si>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</si>
  <si>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</si>
  <si>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</si>
  <si>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</si>
  <si>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</si>
  <si>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</si>
  <si>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</si>
  <si>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</si>
  <si>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</si>
  <si>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</si>
  <si>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</si>
  <si>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</si>
  <si>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</si>
  <si>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</si>
  <si>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</si>
  <si>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</si>
  <si>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</si>
  <si>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</si>
  <si>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</si>
  <si>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</si>
  <si>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</si>
  <si>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</si>
  <si>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</si>
  <si>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</si>
  <si>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</si>
  <si>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</si>
  <si>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</si>
  <si>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</si>
  <si>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</si>
  <si>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</si>
  <si>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</si>
  <si>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</si>
  <si>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</si>
  <si>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</si>
  <si>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</si>
  <si>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</si>
  <si>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</si>
  <si>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</si>
  <si>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</si>
  <si>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</si>
  <si>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</si>
  <si>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</si>
  <si>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</si>
  <si>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</si>
  <si>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</si>
  <si>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</si>
  <si>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</si>
  <si>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</si>
  <si>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</si>
  <si>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</si>
  <si>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</si>
  <si>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</si>
  <si>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</si>
  <si>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</si>
  <si>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</si>
  <si>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</si>
  <si>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</si>
  <si>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</si>
  <si>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</si>
  <si>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</si>
  <si>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</si>
  <si>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</si>
  <si>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</si>
  <si>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</si>
  <si>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</si>
  <si>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</si>
  <si>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</si>
  <si>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</si>
  <si>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</si>
  <si>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</si>
  <si>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</si>
  <si>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</si>
  <si>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</si>
  <si>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</si>
  <si>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</si>
  <si>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</si>
  <si>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</si>
  <si>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</si>
  <si>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</si>
  <si>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</si>
  <si>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</si>
  <si>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</si>
  <si>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</si>
  <si>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</si>
  <si>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</si>
  <si>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</si>
  <si>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</si>
  <si>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</si>
  <si>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</si>
  <si>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</si>
  <si>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</si>
  <si>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</si>
  <si>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</si>
  <si>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</si>
  <si>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</si>
  <si>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</si>
  <si>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</si>
  <si>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</si>
  <si>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</si>
  <si>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</si>
  <si>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</si>
  <si>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</si>
  <si>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</si>
  <si>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</si>
  <si>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</si>
  <si>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</si>
  <si>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</si>
  <si>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</si>
  <si>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</si>
  <si>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</si>
  <si>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</si>
  <si>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</si>
  <si>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</si>
  <si>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</si>
  <si>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</si>
  <si>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</si>
  <si>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</si>
  <si>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</si>
  <si>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</si>
  <si>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</si>
  <si>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</si>
  <si>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</si>
  <si>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</si>
  <si>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</si>
  <si>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</si>
  <si>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</si>
  <si>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</si>
  <si>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</si>
  <si>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</si>
  <si>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</si>
  <si>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</si>
  <si>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</si>
  <si>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</si>
  <si>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</si>
  <si>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</si>
  <si>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</si>
  <si>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</si>
  <si>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</si>
  <si>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</si>
  <si>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</si>
  <si>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</si>
  <si>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</si>
  <si>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</si>
  <si>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</si>
  <si>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</si>
  <si>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</si>
  <si>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</si>
  <si>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</si>
  <si>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</si>
  <si>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</si>
  <si>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</si>
  <si>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</si>
  <si>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</si>
  <si>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</si>
  <si>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</si>
  <si>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</si>
  <si>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</si>
  <si>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</si>
  <si>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</si>
  <si>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</si>
  <si>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</si>
  <si>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</si>
  <si>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</si>
  <si>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</si>
  <si>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</si>
  <si>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</si>
  <si>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</si>
  <si>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</si>
  <si>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</si>
  <si>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</si>
  <si>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</si>
  <si>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</si>
  <si>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</si>
  <si>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</si>
  <si>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</si>
  <si>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</si>
  <si>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</si>
  <si>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</si>
  <si>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</si>
  <si>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</si>
  <si>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</si>
  <si>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</si>
  <si>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</si>
  <si>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</si>
  <si>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</si>
  <si>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</si>
  <si>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</si>
  <si>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</si>
  <si>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</si>
  <si>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</si>
  <si>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</si>
  <si>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</si>
  <si>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</si>
  <si>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</si>
  <si>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</si>
  <si>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</si>
  <si>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</si>
  <si>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</si>
  <si>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</si>
  <si>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</si>
  <si>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</si>
  <si>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</si>
  <si>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</si>
  <si>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</si>
  <si>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</si>
  <si>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</si>
  <si>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</si>
  <si>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</si>
  <si>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</si>
  <si>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</si>
  <si>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</si>
  <si>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</si>
  <si>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</si>
  <si>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</si>
  <si>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</si>
  <si>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</si>
  <si>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</si>
  <si>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</si>
  <si>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</si>
  <si>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</si>
  <si>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</si>
  <si>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</si>
  <si>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</si>
  <si>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</si>
  <si>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</si>
  <si>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</si>
  <si>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</si>
  <si>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</si>
  <si>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</si>
  <si>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</si>
  <si>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</si>
  <si>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</si>
  <si>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</si>
  <si>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</si>
  <si>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</si>
  <si>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</si>
  <si>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</si>
  <si>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</si>
  <si>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</si>
  <si>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</si>
  <si>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</si>
  <si>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</si>
  <si>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</si>
  <si>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</si>
  <si>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</si>
  <si>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</si>
  <si>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</si>
  <si>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</si>
  <si>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</si>
  <si>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</si>
  <si>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</si>
  <si>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</si>
  <si>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</si>
  <si>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</si>
  <si>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</si>
  <si>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</si>
  <si>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</si>
  <si>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</si>
  <si>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</si>
  <si>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</si>
  <si>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</si>
  <si>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</si>
  <si>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</si>
  <si>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</si>
  <si>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</si>
  <si>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</si>
  <si>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</si>
  <si>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</si>
  <si>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</si>
  <si>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</si>
  <si>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</si>
  <si>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</si>
  <si>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</si>
  <si>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</si>
  <si>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</si>
  <si>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</si>
  <si>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</si>
  <si>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</si>
  <si>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</si>
  <si>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</si>
  <si>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</si>
  <si>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</si>
  <si>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</si>
  <si>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</si>
  <si>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</si>
  <si>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</si>
  <si>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</si>
  <si>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</si>
  <si>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</si>
  <si>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</si>
  <si>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</si>
  <si>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</si>
  <si>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</si>
  <si>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</si>
  <si>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</si>
  <si>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</si>
  <si>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</si>
  <si>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</si>
  <si>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</si>
  <si>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</si>
  <si>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</si>
  <si>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</si>
  <si>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</si>
  <si>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</si>
  <si>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</si>
  <si>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</si>
  <si>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</si>
  <si>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</si>
  <si>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</si>
  <si>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</si>
  <si>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</si>
  <si>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</si>
  <si>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</si>
  <si>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</si>
  <si>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</si>
  <si>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</si>
  <si>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</si>
  <si>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</si>
  <si>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</si>
  <si>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</si>
  <si>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</si>
  <si>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</si>
  <si>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</si>
  <si>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</si>
  <si>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</si>
  <si>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</si>
  <si>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</si>
  <si>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</si>
  <si>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</si>
  <si>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</si>
  <si>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</si>
  <si>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</si>
  <si>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</si>
  <si>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</si>
  <si>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</si>
  <si>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</si>
  <si>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</si>
  <si>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</si>
  <si>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</si>
  <si>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</si>
  <si>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</si>
  <si>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</si>
  <si>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</si>
  <si>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</si>
  <si>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</si>
  <si>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</si>
  <si>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</si>
  <si>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</si>
  <si>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</si>
  <si>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</si>
  <si>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</si>
  <si>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</si>
  <si>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</si>
  <si>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</si>
  <si>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</si>
  <si>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</si>
  <si>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</si>
  <si>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</si>
  <si>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</si>
  <si>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</si>
  <si>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</si>
  <si>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</si>
  <si>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</si>
  <si>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</si>
  <si>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</si>
  <si>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</si>
  <si>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</si>
  <si>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</si>
  <si>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</si>
  <si>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</si>
  <si>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</si>
  <si>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</si>
  <si>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</si>
  <si>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</si>
  <si>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</si>
  <si>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</si>
  <si>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</si>
  <si>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</si>
  <si>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</si>
  <si>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</si>
  <si>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</si>
  <si>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</si>
  <si>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</si>
  <si>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</si>
  <si>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</si>
  <si>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</si>
  <si>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</si>
  <si>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</si>
  <si>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</si>
  <si>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</si>
  <si>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</si>
  <si>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</si>
  <si>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</si>
  <si>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</si>
  <si>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</si>
  <si>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</si>
  <si>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</si>
  <si>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</si>
  <si>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</si>
  <si>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</si>
  <si>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</si>
  <si>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</si>
  <si>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</si>
  <si>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</si>
  <si>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</si>
  <si>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</si>
  <si>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</si>
  <si>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</si>
  <si>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</si>
  <si>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</si>
  <si>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</si>
  <si>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</si>
  <si>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</si>
  <si>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</si>
  <si>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</si>
  <si>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</si>
  <si>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</si>
  <si>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</si>
  <si>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</si>
  <si>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</si>
  <si>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</si>
  <si>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</si>
  <si>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</si>
  <si>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</si>
  <si>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</si>
  <si>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</si>
  <si>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</si>
  <si>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</si>
  <si>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</si>
  <si>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</si>
  <si>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</si>
  <si>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</si>
  <si>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</si>
  <si>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</si>
  <si>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</si>
  <si>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</si>
  <si>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</si>
  <si>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</si>
  <si>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</si>
  <si>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</si>
  <si>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</si>
  <si>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</si>
  <si>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</si>
  <si>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</si>
  <si>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</si>
  <si>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</si>
  <si>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</si>
  <si>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</si>
  <si>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</si>
  <si>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</si>
  <si>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</si>
  <si>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</si>
  <si>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</si>
  <si>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</si>
  <si>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</si>
  <si>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</si>
  <si>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</si>
  <si>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</si>
  <si>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</si>
  <si>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</si>
  <si>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</si>
  <si>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</si>
  <si>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</si>
  <si>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</si>
  <si>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</si>
  <si>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</si>
  <si>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</si>
  <si>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</si>
  <si>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</si>
  <si>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</si>
  <si>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</si>
  <si>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</si>
  <si>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</si>
  <si>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</si>
  <si>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</si>
  <si>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</si>
  <si>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</si>
  <si>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</si>
  <si>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</si>
  <si>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</si>
  <si>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</si>
  <si>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</si>
  <si>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</si>
  <si>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</si>
  <si>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</si>
  <si>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</si>
  <si>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</si>
  <si>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</si>
  <si>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</si>
  <si>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</si>
  <si>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</si>
  <si>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</si>
  <si>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</si>
  <si>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</si>
  <si>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</si>
  <si>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</si>
  <si>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</si>
  <si>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</si>
  <si>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</si>
  <si>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</si>
  <si>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</si>
  <si>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</si>
  <si>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</si>
  <si>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</si>
  <si>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</si>
  <si>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</si>
  <si>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</si>
  <si>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</si>
  <si>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</si>
  <si>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</si>
  <si>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</si>
  <si>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</si>
  <si>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</si>
  <si>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</si>
  <si>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</si>
  <si>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</si>
  <si>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</si>
  <si>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</si>
  <si>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</si>
  <si>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</si>
  <si>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</si>
  <si>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</si>
  <si>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</si>
  <si>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</si>
  <si>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</si>
  <si>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</si>
  <si>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</si>
  <si>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</si>
  <si>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</si>
  <si>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</si>
  <si>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</si>
  <si>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</si>
  <si>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</si>
  <si>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</si>
  <si>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</si>
  <si>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</si>
  <si>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</si>
  <si>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</si>
  <si>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</si>
  <si>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</si>
  <si>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</si>
  <si>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</si>
  <si>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</si>
  <si>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</si>
  <si>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</si>
  <si>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</si>
  <si>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</si>
  <si>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</si>
  <si>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</si>
  <si>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</si>
  <si>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</si>
  <si>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</si>
  <si>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</si>
  <si>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</si>
  <si>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</si>
  <si>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</si>
  <si>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</si>
  <si>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</si>
  <si>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</si>
  <si>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</si>
  <si>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</si>
  <si>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</si>
  <si>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</si>
  <si>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</si>
  <si>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</si>
  <si>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</si>
  <si>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</si>
  <si>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</si>
  <si>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</si>
  <si>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</si>
  <si>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</si>
  <si>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</si>
  <si>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</si>
  <si>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</si>
  <si>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</si>
  <si>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</si>
  <si>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</si>
  <si>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</si>
  <si>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</si>
  <si>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</si>
  <si>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</si>
  <si>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</si>
  <si>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</si>
  <si>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</si>
  <si>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</si>
  <si>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</si>
  <si>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</si>
  <si>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</si>
  <si>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</si>
  <si>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</si>
  <si>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</si>
  <si>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</si>
  <si>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</si>
  <si>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</si>
  <si>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</si>
  <si>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</si>
  <si>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</si>
  <si>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</si>
  <si>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</si>
  <si>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</si>
  <si>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</si>
  <si>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</si>
  <si>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</si>
  <si>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</si>
  <si>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</si>
  <si>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</si>
  <si>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</si>
  <si>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</si>
  <si>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</si>
  <si>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</si>
  <si>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</si>
  <si>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</si>
  <si>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</si>
  <si>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</si>
  <si>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</si>
  <si>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</si>
  <si>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</si>
  <si>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</si>
  <si>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</si>
  <si>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</si>
  <si>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</si>
  <si>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</si>
  <si>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</si>
  <si>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</si>
  <si>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</si>
  <si>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</si>
  <si>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</si>
  <si>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</si>
  <si>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</si>
  <si>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</si>
  <si>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</si>
  <si>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</si>
  <si>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</si>
  <si>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</si>
  <si>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</si>
  <si>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</si>
  <si>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</si>
  <si>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</si>
  <si>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</si>
  <si>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</si>
  <si>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</si>
  <si>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</si>
  <si>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</si>
  <si>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</si>
  <si>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</si>
  <si>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</si>
  <si>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</si>
  <si>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</si>
  <si>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</si>
  <si>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</si>
  <si>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</si>
  <si>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</si>
  <si>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</si>
  <si>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</si>
  <si>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</si>
  <si>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</si>
  <si>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</si>
  <si>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</si>
  <si>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</si>
  <si>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</si>
  <si>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</si>
  <si>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</si>
  <si>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</si>
  <si>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</si>
  <si>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</si>
  <si>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</si>
  <si>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</si>
  <si>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</si>
  <si>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</si>
  <si>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</si>
  <si>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</si>
  <si>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</si>
  <si>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</si>
  <si>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</si>
  <si>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</si>
  <si>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</si>
  <si>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</si>
  <si>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</si>
  <si>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</si>
  <si>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</si>
  <si>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</si>
  <si>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</si>
  <si>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</si>
  <si>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</si>
  <si>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</si>
  <si>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</si>
  <si>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</si>
  <si>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</si>
  <si>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</si>
  <si>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</si>
  <si>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</si>
  <si>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</si>
  <si>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</si>
  <si>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</si>
  <si>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</si>
  <si>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</si>
  <si>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</si>
  <si>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</si>
  <si>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</si>
  <si>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</si>
  <si>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</si>
  <si>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</si>
  <si>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</si>
  <si>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</si>
  <si>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</si>
  <si>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</si>
  <si>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</si>
  <si>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</si>
  <si>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</si>
  <si>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</si>
  <si>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</si>
  <si>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</si>
  <si>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</si>
  <si>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</si>
  <si>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</si>
  <si>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</si>
  <si>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</si>
  <si>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</si>
  <si>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</si>
  <si>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</si>
  <si>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</si>
  <si>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</si>
  <si>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</si>
  <si>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</si>
  <si>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</si>
  <si>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</si>
  <si>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</si>
  <si>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</si>
  <si>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</si>
  <si>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</si>
  <si>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</si>
  <si>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</si>
  <si>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</si>
  <si>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</si>
  <si>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</si>
  <si>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</si>
  <si>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</si>
  <si>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</si>
  <si>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</si>
  <si>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</si>
  <si>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</si>
  <si>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</si>
  <si>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</si>
  <si>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</si>
  <si>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</si>
  <si>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</si>
  <si>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</si>
  <si>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</si>
  <si>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</si>
  <si>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</si>
  <si>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</si>
  <si>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</si>
  <si>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</si>
  <si>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</si>
  <si>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</si>
  <si>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</si>
  <si>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</si>
  <si>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</si>
  <si>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</si>
  <si>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</si>
  <si>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</si>
  <si>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</si>
  <si>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</si>
  <si>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</si>
  <si>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</si>
  <si>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</si>
  <si>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</si>
  <si>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</si>
  <si>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</si>
  <si>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</si>
  <si>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</si>
  <si>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</si>
  <si>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</si>
  <si>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</si>
  <si>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</si>
  <si>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</si>
  <si>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</si>
  <si>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</si>
  <si>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</si>
  <si>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</si>
  <si>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</si>
  <si>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</si>
  <si>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</si>
  <si>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</si>
  <si>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</si>
  <si>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</si>
  <si>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</si>
  <si>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</si>
  <si>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</si>
  <si>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</si>
  <si>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</si>
  <si>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</si>
  <si>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</si>
  <si>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</si>
  <si>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</si>
  <si>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</si>
  <si>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</si>
  <si>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</si>
  <si>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</si>
  <si>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</si>
  <si>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</si>
  <si>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</si>
  <si>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</si>
  <si>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</si>
  <si>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</si>
  <si>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</si>
  <si>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</si>
  <si>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</si>
  <si>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</si>
  <si>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</si>
  <si>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</si>
  <si>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</si>
  <si>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</si>
  <si>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</si>
  <si>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</si>
  <si>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</si>
  <si>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</si>
  <si>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</si>
  <si>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</si>
  <si>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</si>
  <si>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</si>
  <si>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</si>
  <si>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</si>
  <si>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</si>
  <si>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</si>
  <si>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</si>
  <si>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</si>
  <si>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</si>
  <si>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</si>
  <si>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</si>
  <si>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</si>
  <si>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</si>
  <si>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</si>
  <si>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</si>
  <si>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</si>
  <si>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</si>
  <si>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</si>
  <si>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</si>
  <si>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</si>
  <si>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</si>
  <si>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</si>
  <si>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</si>
  <si>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</si>
  <si>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</si>
  <si>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</si>
  <si>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</si>
  <si>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</si>
  <si>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</si>
  <si>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</si>
  <si>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</si>
  <si>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</si>
  <si>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</si>
  <si>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</si>
  <si>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</si>
  <si>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</si>
  <si>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</si>
  <si>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</si>
  <si>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</si>
  <si>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</si>
  <si>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</si>
  <si>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</si>
  <si>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</si>
  <si>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</si>
  <si>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</si>
  <si>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</si>
  <si>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</si>
  <si>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</si>
  <si>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</si>
  <si>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</si>
  <si>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</si>
  <si>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</si>
  <si>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</si>
  <si>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</si>
  <si>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</si>
  <si>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</si>
  <si>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</si>
  <si>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</si>
  <si>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</si>
  <si>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</si>
  <si>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</si>
  <si>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</si>
  <si>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</si>
  <si>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</si>
  <si>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</si>
  <si>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</si>
  <si>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</si>
  <si>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</si>
  <si>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</si>
  <si>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</si>
  <si>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</si>
  <si>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</si>
  <si>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</si>
  <si>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</si>
  <si>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</si>
  <si>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</si>
  <si>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</si>
  <si>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</si>
  <si>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</si>
  <si>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</si>
  <si>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</si>
  <si>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</si>
  <si>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</si>
  <si>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</si>
  <si>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</si>
  <si>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</si>
  <si>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</si>
  <si>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</si>
  <si>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</si>
  <si>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</si>
  <si>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</si>
  <si>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</si>
  <si>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</si>
  <si>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</si>
  <si>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</si>
  <si>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</si>
  <si>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</si>
  <si>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</si>
  <si>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</si>
  <si>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</si>
  <si>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</si>
  <si>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</si>
  <si>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</si>
  <si>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</si>
  <si>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</si>
  <si>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</si>
  <si>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</si>
  <si>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</si>
  <si>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</si>
  <si>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</si>
  <si>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</si>
  <si>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</si>
  <si>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</si>
  <si>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</si>
  <si>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</si>
  <si>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</si>
  <si>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</si>
  <si>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</si>
  <si>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</si>
  <si>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</si>
  <si>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</si>
  <si>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</si>
  <si>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</si>
  <si>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</si>
  <si>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</si>
  <si>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</si>
  <si>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</si>
  <si>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</si>
  <si>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</si>
  <si>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</si>
  <si>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</si>
  <si>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</si>
  <si>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</si>
  <si>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</si>
  <si>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</si>
  <si>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</si>
  <si>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</si>
  <si>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</si>
  <si>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</si>
  <si>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</si>
  <si>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</si>
  <si>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</si>
  <si>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</si>
  <si>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</si>
  <si>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</si>
  <si>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</si>
  <si>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</si>
  <si>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</si>
  <si>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</si>
  <si>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</si>
  <si>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</si>
  <si>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</si>
  <si>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</si>
  <si>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</si>
  <si>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</si>
  <si>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</si>
  <si>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</si>
  <si>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</si>
  <si>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</si>
  <si>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</si>
  <si>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</si>
  <si>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</si>
  <si>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</si>
  <si>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</si>
  <si>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</si>
  <si>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</si>
  <si>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</si>
  <si>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</si>
  <si>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</si>
  <si>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</si>
  <si>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</si>
  <si>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</si>
  <si>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</si>
  <si>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</si>
  <si>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</si>
  <si>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</si>
  <si>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</si>
  <si>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</si>
  <si>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</si>
  <si>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</si>
  <si>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</si>
  <si>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</si>
  <si>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</si>
  <si>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</si>
  <si>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</si>
  <si>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</si>
  <si>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</si>
  <si>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</si>
  <si>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</si>
  <si>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</si>
  <si>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</si>
  <si>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</si>
  <si>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</si>
  <si>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</si>
  <si>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</si>
  <si>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</si>
  <si>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</si>
  <si>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</si>
  <si>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</si>
  <si>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</si>
  <si>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</si>
  <si>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</si>
  <si>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</si>
  <si>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</si>
  <si>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</si>
  <si>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</si>
  <si>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</si>
  <si>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</si>
  <si>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</si>
  <si>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</si>
  <si>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</si>
  <si>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</si>
  <si>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</si>
  <si>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</si>
  <si>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</si>
  <si>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</si>
  <si>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</si>
  <si>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</si>
  <si>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</si>
  <si>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</si>
  <si>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</si>
  <si>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</si>
  <si>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</si>
  <si>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</si>
  <si>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</si>
  <si>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</si>
  <si>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</si>
  <si>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</si>
  <si>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</si>
  <si>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</si>
  <si>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</si>
  <si>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</si>
  <si>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</si>
  <si>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</si>
  <si>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</si>
  <si>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</si>
  <si>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</si>
  <si>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</si>
  <si>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</si>
  <si>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</si>
  <si>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</si>
  <si>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</si>
  <si>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</si>
  <si>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</si>
  <si>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</si>
  <si>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</si>
  <si>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</si>
  <si>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</si>
  <si>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</si>
  <si>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</si>
  <si>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</si>
  <si>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</si>
  <si>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</si>
  <si>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</si>
  <si>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</si>
  <si>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</si>
  <si>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</si>
  <si>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</si>
  <si>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</si>
  <si>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</si>
  <si>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</si>
  <si>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</si>
  <si>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</si>
  <si>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</si>
  <si>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</si>
  <si>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</si>
  <si>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</si>
  <si>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</si>
  <si>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</si>
  <si>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</si>
  <si>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</si>
  <si>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</si>
  <si>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</si>
  <si>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</si>
  <si>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</si>
  <si>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</si>
  <si>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</si>
  <si>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</si>
  <si>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</si>
  <si>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</si>
  <si>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</si>
  <si>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</si>
  <si>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</si>
  <si>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</si>
  <si>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</si>
  <si>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</si>
  <si>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</si>
  <si>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</si>
  <si>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</si>
  <si>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</si>
  <si>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</si>
  <si>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</si>
  <si>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</si>
  <si>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</si>
  <si>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</si>
  <si>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</si>
  <si>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</si>
  <si>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</si>
  <si>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</si>
  <si>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</si>
  <si>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</si>
  <si>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</si>
  <si>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</si>
  <si>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</si>
  <si>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</si>
  <si>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</si>
  <si>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</si>
  <si>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</si>
  <si>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</si>
  <si>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</si>
  <si>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</si>
  <si>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</si>
  <si>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</si>
  <si>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</si>
  <si>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</si>
  <si>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</si>
  <si>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</si>
  <si>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</si>
  <si>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</si>
  <si>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</si>
  <si>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</si>
  <si>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</si>
  <si>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</si>
  <si>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</si>
  <si>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</si>
  <si>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</si>
  <si>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</si>
  <si>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</si>
  <si>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</si>
  <si>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</si>
  <si>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</si>
  <si>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</si>
  <si>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</si>
  <si>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</si>
  <si>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</si>
  <si>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</si>
  <si>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</si>
  <si>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</si>
  <si>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</si>
  <si>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</si>
  <si>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</si>
  <si>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</si>
  <si>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</si>
  <si>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</si>
  <si>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</si>
  <si>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</si>
  <si>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</si>
  <si>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</si>
  <si>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</si>
  <si>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</si>
  <si>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</si>
  <si>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</si>
  <si>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</si>
  <si>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</si>
  <si>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</si>
  <si>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</si>
  <si>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</si>
  <si>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</si>
  <si>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</si>
  <si>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</si>
  <si>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</si>
  <si>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</si>
  <si>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</si>
  <si>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</si>
  <si>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</si>
  <si>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</si>
  <si>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</si>
  <si>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</si>
  <si>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</si>
  <si>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</si>
  <si>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</si>
  <si>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</si>
  <si>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</si>
  <si>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</si>
  <si>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</si>
  <si>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</si>
  <si>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</si>
  <si>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</si>
  <si>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</si>
  <si>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</si>
  <si>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</si>
  <si>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</si>
  <si>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</si>
  <si>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</si>
  <si>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</si>
  <si>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</si>
  <si>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</si>
  <si>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</si>
  <si>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</si>
  <si>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</si>
  <si>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</si>
  <si>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</si>
  <si>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</si>
  <si>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</si>
  <si>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</si>
  <si>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</si>
  <si>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</si>
  <si>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</si>
  <si>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</si>
  <si>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</si>
  <si>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</si>
  <si>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</si>
  <si>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</si>
  <si>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</si>
  <si>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</si>
  <si>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</si>
  <si>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</si>
  <si>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</si>
  <si>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</si>
  <si>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</si>
  <si>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</si>
  <si>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</si>
  <si>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</si>
  <si>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</si>
  <si>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</si>
  <si>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</si>
  <si>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</si>
  <si>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</si>
  <si>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</si>
  <si>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</si>
  <si>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</si>
  <si>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</si>
  <si>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</si>
  <si>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</si>
  <si>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</si>
  <si>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</si>
  <si>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</si>
  <si>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</si>
  <si>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</si>
  <si>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</si>
  <si>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</si>
  <si>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</si>
  <si>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</si>
  <si>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</si>
  <si>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</si>
  <si>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</si>
  <si>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</si>
  <si>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</si>
  <si>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</si>
  <si>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</si>
  <si>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</si>
  <si>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</si>
  <si>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</si>
  <si>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</si>
  <si>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</si>
  <si>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</si>
  <si>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</si>
  <si>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</si>
  <si>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</si>
  <si>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</si>
  <si>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</si>
  <si>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</si>
  <si>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</si>
  <si>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</si>
  <si>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</si>
  <si>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</si>
  <si>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</si>
  <si>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</si>
  <si>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</si>
  <si>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</si>
  <si>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</si>
  <si>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</si>
  <si>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</si>
  <si>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</si>
  <si>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</si>
  <si>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</si>
  <si>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</si>
  <si>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</si>
  <si>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</si>
  <si>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</si>
  <si>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</si>
  <si>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</si>
  <si>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</si>
  <si>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</si>
  <si>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</si>
  <si>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</si>
  <si>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</si>
  <si>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</si>
  <si>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</si>
  <si>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</si>
  <si>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</si>
  <si>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</si>
  <si>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</si>
  <si>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</si>
  <si>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</si>
  <si>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</si>
  <si>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</si>
  <si>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</si>
  <si>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</si>
  <si>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</si>
  <si>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</si>
  <si>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</si>
  <si>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</si>
  <si>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</si>
  <si>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</si>
  <si>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</si>
  <si>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</si>
  <si>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</si>
  <si>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</si>
  <si>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</si>
  <si>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</si>
  <si>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</si>
  <si>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</si>
  <si>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</si>
  <si>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</si>
  <si>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</si>
  <si>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</si>
  <si>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</si>
  <si>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</si>
  <si>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</si>
  <si>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</si>
  <si>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</si>
  <si>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</si>
  <si>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</si>
  <si>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</si>
  <si>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</si>
  <si>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</si>
  <si>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</si>
  <si>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</si>
  <si>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</si>
  <si>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</si>
  <si>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</si>
  <si>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</si>
  <si>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</si>
  <si>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</si>
  <si>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</si>
  <si>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</si>
  <si>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</si>
  <si>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</si>
  <si>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</si>
  <si>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</si>
  <si>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</si>
  <si>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</si>
  <si>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</si>
  <si>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</si>
  <si>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</si>
  <si>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</si>
  <si>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</si>
  <si>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</si>
  <si>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</si>
  <si>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</si>
  <si>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</si>
  <si>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</si>
  <si>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</si>
  <si>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</si>
  <si>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</si>
  <si>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</si>
  <si>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</si>
  <si>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</si>
  <si>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</si>
  <si>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</si>
  <si>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</si>
  <si>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</si>
  <si>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</si>
  <si>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</si>
  <si>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</si>
  <si>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</si>
  <si>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</si>
  <si>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</si>
  <si>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</si>
  <si>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</si>
  <si>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</si>
  <si>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</si>
  <si>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</si>
  <si>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</si>
  <si>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</si>
  <si>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</si>
  <si>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</si>
  <si>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</si>
  <si>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</si>
  <si>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</si>
  <si>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</si>
  <si>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</si>
  <si>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</si>
  <si>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</si>
  <si>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</si>
  <si>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</si>
  <si>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</si>
  <si>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</si>
  <si>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</si>
  <si>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</si>
  <si>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</si>
  <si>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</si>
  <si>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</si>
  <si>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</si>
  <si>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</si>
  <si>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</si>
  <si>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</si>
  <si>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</si>
  <si>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</si>
  <si>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</si>
  <si>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</si>
  <si>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</si>
  <si>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</si>
  <si>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</si>
  <si>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</si>
  <si>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</si>
  <si>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</si>
  <si>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</si>
  <si>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</si>
  <si>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</si>
  <si>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</si>
  <si>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</si>
  <si>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</si>
  <si>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</si>
  <si>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</si>
  <si>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</si>
  <si>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</si>
  <si>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</si>
  <si>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</si>
  <si>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</si>
  <si>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</si>
  <si>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</si>
  <si>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</si>
  <si>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</si>
  <si>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</si>
  <si>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</si>
  <si>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</si>
  <si>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</si>
  <si>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</si>
  <si>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</si>
  <si>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</si>
  <si>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</si>
  <si>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</si>
  <si>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</si>
  <si>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</si>
  <si>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</si>
  <si>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</si>
  <si>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</si>
  <si>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</si>
  <si>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</si>
  <si>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</si>
  <si>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</si>
  <si>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</si>
  <si>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</si>
  <si>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</si>
  <si>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</si>
  <si>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</si>
  <si>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</si>
  <si>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</si>
  <si>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</si>
  <si>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</si>
  <si>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</si>
  <si>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</si>
  <si>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</si>
  <si>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</si>
  <si>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</si>
  <si>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</si>
  <si>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</si>
  <si>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</si>
  <si>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</si>
  <si>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</si>
  <si>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</si>
  <si>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</si>
  <si>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</si>
  <si>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</si>
  <si>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</si>
  <si>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</si>
  <si>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</si>
  <si>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</si>
  <si>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</si>
  <si>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</si>
  <si>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</si>
  <si>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</si>
  <si>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</si>
  <si>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</si>
  <si>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</si>
  <si>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</si>
  <si>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</si>
  <si>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</si>
  <si>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</si>
  <si>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</si>
  <si>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</si>
  <si>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</si>
  <si>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</si>
  <si>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</si>
  <si>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</si>
  <si>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</si>
  <si>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</si>
  <si>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</si>
  <si>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</si>
  <si>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</si>
  <si>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</si>
  <si>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</si>
  <si>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</si>
  <si>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</si>
  <si>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</si>
  <si>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</si>
  <si>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</si>
  <si>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</si>
  <si>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</si>
  <si>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</si>
  <si>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</si>
  <si>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</si>
  <si>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</si>
  <si>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</si>
  <si>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</si>
  <si>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</si>
  <si>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</si>
  <si>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</si>
  <si>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</si>
  <si>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</si>
  <si>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</si>
  <si>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</si>
  <si>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</si>
  <si>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</si>
  <si>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</si>
  <si>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</si>
  <si>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</si>
  <si>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</si>
  <si>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</si>
  <si>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</si>
  <si>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</si>
  <si>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</si>
  <si>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</si>
  <si>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</si>
  <si>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</si>
  <si>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</si>
  <si>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</si>
  <si>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</si>
  <si>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</si>
  <si>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</si>
  <si>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</si>
  <si>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</si>
  <si>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</si>
  <si>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</si>
  <si>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</si>
  <si>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</si>
  <si>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</si>
  <si>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</si>
  <si>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</si>
  <si>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</si>
  <si>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</si>
  <si>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</si>
  <si>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</si>
  <si>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</si>
  <si>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</si>
  <si>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</si>
  <si>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</si>
  <si>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</si>
  <si>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</si>
  <si>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</si>
  <si>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</si>
  <si>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</si>
  <si>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</si>
  <si>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</si>
  <si>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</si>
  <si>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</si>
  <si>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</si>
  <si>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</si>
  <si>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</si>
  <si>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</si>
  <si>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</si>
  <si>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</si>
  <si>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</si>
  <si>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</si>
  <si>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</si>
  <si>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</si>
  <si>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</si>
  <si>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</si>
  <si>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</si>
  <si>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</si>
  <si>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</si>
  <si>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</si>
  <si>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</si>
  <si>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</si>
  <si>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</si>
  <si>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</si>
  <si>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</si>
  <si>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</si>
  <si>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</si>
  <si>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</si>
  <si>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</si>
  <si>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</si>
  <si>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</si>
  <si>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</si>
  <si>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</si>
  <si>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</si>
  <si>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</si>
  <si>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</si>
  <si>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</si>
  <si>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</si>
  <si>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</si>
  <si>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</si>
  <si>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</si>
  <si>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</si>
  <si>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</si>
  <si>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</si>
  <si>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</si>
  <si>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</si>
  <si>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</si>
  <si>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</si>
  <si>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</si>
  <si>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</si>
  <si>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</si>
  <si>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</si>
  <si>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</si>
  <si>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</si>
  <si>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</si>
  <si>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</si>
  <si>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</si>
  <si>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</si>
  <si>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</si>
  <si>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</si>
  <si>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</si>
  <si>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</si>
  <si>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</si>
  <si>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</si>
  <si>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</si>
  <si>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</si>
  <si>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</si>
  <si>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</si>
  <si>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</si>
  <si>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</si>
  <si>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</si>
  <si>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</si>
  <si>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</si>
  <si>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</si>
  <si>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</si>
  <si>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</si>
  <si>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</si>
  <si>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</si>
  <si>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</si>
  <si>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</si>
  <si>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</si>
  <si>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</si>
  <si>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</si>
  <si>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</si>
  <si>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</si>
  <si>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</si>
  <si>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</si>
  <si>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</si>
  <si>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</si>
  <si>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</si>
  <si>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</si>
  <si>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</si>
  <si>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</si>
  <si>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</si>
  <si>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</si>
  <si>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</si>
  <si>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</si>
  <si>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</si>
  <si>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</si>
  <si>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</si>
  <si>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</si>
  <si>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</si>
  <si>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</si>
  <si>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</si>
  <si>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</si>
  <si>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</si>
  <si>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</si>
  <si>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</si>
  <si>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</si>
  <si>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</si>
  <si>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</si>
  <si>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</si>
  <si>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</si>
  <si>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</si>
  <si>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</si>
  <si>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</si>
  <si>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</si>
  <si>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</si>
  <si>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</si>
  <si>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</si>
  <si>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</si>
  <si>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</si>
  <si>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</si>
  <si>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</si>
  <si>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</si>
  <si>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</si>
  <si>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</si>
  <si>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</si>
  <si>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</si>
  <si>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</si>
  <si>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</si>
  <si>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</si>
  <si>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</si>
  <si>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</si>
  <si>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</si>
  <si>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</si>
  <si>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</si>
  <si>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</si>
  <si>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</si>
  <si>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</si>
  <si>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</si>
  <si>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</si>
  <si>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</si>
  <si>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</si>
  <si>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</si>
  <si>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</si>
  <si>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</si>
  <si>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</si>
  <si>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</si>
  <si>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</si>
  <si>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</si>
  <si>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</si>
  <si>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</si>
  <si>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</si>
  <si>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</si>
  <si>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</si>
  <si>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</si>
  <si>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</si>
  <si>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</si>
  <si>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</si>
  <si>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</si>
  <si>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</si>
  <si>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</si>
  <si>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</si>
  <si>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</si>
  <si>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</si>
  <si>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</si>
  <si>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</si>
  <si>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</si>
  <si>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</si>
  <si>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</si>
  <si>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</si>
  <si>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</si>
  <si>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</si>
  <si>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</si>
  <si>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</si>
  <si>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</si>
  <si>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</si>
  <si>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</si>
  <si>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</si>
  <si>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</si>
  <si>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</si>
  <si>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</si>
  <si>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</si>
  <si>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</si>
  <si>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</si>
  <si>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</si>
  <si>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</si>
  <si>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</si>
  <si>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</si>
  <si>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</si>
  <si>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</si>
  <si>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</si>
  <si>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</si>
  <si>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</si>
  <si>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</si>
  <si>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</si>
  <si>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</si>
  <si>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</si>
  <si>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</si>
  <si>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</si>
  <si>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</si>
  <si>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</si>
  <si>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</si>
  <si>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</si>
  <si>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</si>
  <si>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</si>
  <si>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</si>
  <si>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</si>
  <si>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</si>
  <si>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</si>
  <si>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</si>
  <si>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</si>
  <si>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</si>
  <si>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</si>
  <si>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</si>
  <si>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</si>
  <si>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</si>
  <si>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</si>
  <si>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</si>
  <si>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</si>
  <si>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</si>
  <si>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</si>
  <si>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</si>
  <si>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</si>
  <si>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</si>
  <si>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</si>
  <si>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</si>
  <si>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</si>
  <si>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</si>
  <si>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</si>
  <si>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</si>
  <si>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</si>
  <si>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</si>
  <si>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</si>
  <si>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</si>
  <si>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</si>
  <si>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</si>
  <si>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</si>
  <si>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</si>
  <si>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</si>
  <si>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</si>
  <si>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</si>
  <si>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</si>
  <si>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</si>
  <si>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</si>
  <si>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</si>
  <si>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</si>
  <si>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</si>
  <si>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</si>
  <si>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</si>
  <si>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</si>
  <si>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</si>
  <si>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</si>
  <si>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</si>
  <si>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</si>
  <si>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</si>
  <si>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</si>
  <si>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</si>
  <si>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</si>
  <si>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</si>
  <si>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</si>
  <si>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</si>
  <si>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</si>
  <si>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</si>
  <si>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</si>
  <si>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</si>
  <si>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</si>
  <si>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</si>
  <si>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</si>
  <si>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</si>
  <si>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</si>
  <si>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</si>
  <si>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</si>
  <si>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</si>
  <si>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</si>
  <si>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</si>
  <si>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</si>
  <si>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</si>
  <si>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</si>
  <si>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</si>
  <si>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</si>
  <si>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</si>
  <si>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</si>
  <si>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</si>
  <si>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</si>
  <si>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</si>
  <si>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</si>
  <si>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</si>
  <si>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</si>
  <si>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</si>
  <si>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</si>
  <si>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</si>
  <si>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</si>
  <si>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</si>
  <si>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</si>
  <si>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</si>
  <si>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</si>
  <si>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</si>
  <si>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</si>
  <si>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</si>
  <si>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</si>
  <si>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</si>
  <si>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</si>
  <si>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</si>
  <si>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</si>
  <si>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</si>
  <si>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</si>
  <si>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</si>
  <si>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</si>
  <si>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</si>
  <si>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</si>
  <si>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</si>
  <si>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</si>
  <si>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</si>
  <si>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</si>
  <si>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</si>
  <si>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</si>
  <si>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</si>
  <si>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</si>
  <si>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</si>
  <si>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</si>
  <si>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</si>
  <si>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</si>
  <si>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</si>
  <si>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</si>
  <si>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</si>
  <si>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</si>
  <si>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</si>
  <si>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</si>
  <si>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</si>
  <si>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</si>
  <si>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</si>
  <si>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</si>
  <si>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</si>
  <si>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</si>
  <si>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</si>
  <si>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</si>
  <si>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</si>
  <si>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</si>
  <si>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</si>
  <si>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</si>
  <si>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</si>
  <si>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</si>
  <si>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</si>
  <si>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</si>
  <si>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</si>
  <si>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</si>
  <si>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</si>
  <si>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</si>
  <si>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</si>
  <si>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</si>
  <si>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</si>
  <si>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</si>
  <si>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</si>
  <si>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</si>
  <si>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</si>
  <si>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</si>
  <si>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</si>
  <si>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</si>
  <si>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</si>
  <si>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</si>
  <si>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</si>
  <si>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</si>
  <si>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</si>
  <si>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</si>
  <si>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</si>
  <si>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</si>
  <si>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</si>
  <si>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</si>
  <si>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</si>
  <si>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</si>
  <si>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</si>
  <si>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</si>
  <si>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</si>
  <si>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</si>
  <si>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</si>
  <si>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</si>
  <si>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</si>
  <si>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</si>
  <si>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</si>
  <si>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</si>
  <si>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</si>
  <si>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</si>
  <si>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</si>
  <si>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</si>
  <si>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</si>
  <si>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</si>
  <si>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</si>
  <si>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</si>
  <si>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</si>
  <si>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</si>
  <si>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</si>
  <si>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</si>
  <si>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</si>
  <si>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</si>
  <si>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</si>
  <si>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</si>
  <si>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</si>
  <si>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</si>
  <si>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</si>
  <si>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</si>
  <si>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</si>
  <si>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</si>
  <si>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</si>
  <si>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</si>
  <si>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</si>
  <si>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</si>
  <si>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</si>
  <si>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</si>
  <si>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</si>
  <si>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</si>
  <si>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</si>
  <si>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</si>
  <si>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</si>
  <si>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</si>
  <si>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</si>
  <si>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</si>
  <si>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</si>
  <si>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</si>
  <si>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</si>
  <si>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</si>
  <si>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</si>
  <si>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</si>
  <si>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</si>
  <si>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</si>
  <si>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</si>
  <si>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</si>
  <si>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</si>
  <si>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</si>
  <si>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</si>
  <si>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</si>
  <si>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</si>
  <si>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</si>
  <si>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</si>
  <si>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</si>
  <si>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</si>
  <si>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</si>
  <si>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</si>
  <si>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</si>
  <si>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</si>
  <si>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</si>
  <si>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</si>
  <si>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</si>
  <si>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</si>
  <si>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</si>
  <si>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</si>
  <si>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</si>
  <si>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</si>
  <si>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</si>
  <si>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</si>
  <si>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</si>
  <si>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</si>
  <si>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</si>
  <si>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</si>
  <si>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</si>
  <si>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</si>
  <si>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</si>
  <si>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</si>
  <si>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</si>
  <si>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</si>
  <si>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</si>
  <si>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</si>
  <si>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</si>
  <si>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</si>
  <si>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</si>
  <si>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</si>
  <si>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</si>
  <si>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</si>
  <si>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</si>
  <si>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</si>
  <si>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</si>
  <si>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</si>
  <si>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</si>
  <si>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</si>
  <si>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</si>
  <si>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</si>
  <si>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</si>
  <si>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</si>
  <si>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</si>
  <si>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</si>
  <si>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</si>
  <si>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</si>
  <si>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</si>
  <si>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</si>
  <si>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</si>
  <si>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</si>
  <si>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</si>
  <si>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</si>
  <si>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</si>
  <si>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</si>
  <si>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</si>
  <si>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</si>
  <si>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</si>
  <si>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</si>
  <si>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</si>
  <si>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</si>
  <si>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</si>
  <si>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</si>
  <si>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</si>
  <si>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</si>
  <si>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</si>
  <si>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</si>
  <si>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</si>
  <si>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</si>
  <si>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</si>
  <si>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</si>
  <si>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</si>
  <si>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</si>
  <si>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</si>
  <si>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</si>
  <si>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</si>
  <si>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</si>
  <si>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</si>
  <si>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</si>
  <si>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</si>
  <si>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</si>
  <si>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</si>
  <si>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</si>
  <si>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</si>
  <si>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</si>
  <si>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</si>
  <si>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</si>
  <si>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</si>
  <si>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</si>
  <si>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</si>
  <si>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</si>
  <si>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</si>
  <si>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</si>
  <si>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</si>
  <si>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</si>
  <si>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</si>
  <si>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</si>
  <si>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</si>
  <si>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</si>
  <si>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</si>
  <si>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</si>
  <si>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</si>
  <si>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</si>
  <si>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</si>
  <si>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</si>
  <si>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</si>
  <si>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</si>
  <si>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</si>
  <si>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</si>
  <si>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</si>
  <si>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</si>
  <si>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</si>
  <si>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</si>
  <si>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</si>
  <si>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</si>
  <si>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</si>
  <si>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</si>
  <si>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</si>
  <si>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</si>
  <si>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</si>
  <si>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</si>
  <si>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</si>
  <si>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</si>
  <si>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</si>
  <si>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</si>
  <si>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</si>
  <si>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</si>
  <si>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</si>
  <si>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</si>
  <si>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</si>
  <si>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</si>
  <si>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</si>
  <si>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</si>
  <si>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</si>
  <si>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</si>
  <si>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</si>
  <si>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</si>
  <si>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</si>
  <si>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</si>
  <si>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</si>
  <si>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</si>
  <si>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</si>
  <si>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</si>
  <si>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</si>
  <si>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</si>
  <si>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</si>
  <si>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</si>
  <si>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</si>
  <si>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</si>
  <si>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</si>
  <si>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</si>
  <si>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</si>
  <si>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</si>
  <si>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</si>
  <si>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</si>
  <si>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</si>
  <si>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</si>
  <si>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</si>
  <si>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</si>
  <si>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</si>
  <si>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</si>
  <si>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</si>
  <si>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</si>
  <si>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</si>
  <si>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</si>
  <si>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</si>
  <si>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</si>
  <si>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</si>
  <si>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</si>
  <si>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</si>
  <si>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</si>
  <si>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</si>
  <si>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</si>
  <si>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</si>
  <si>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</si>
  <si>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</si>
  <si>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</si>
  <si>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</si>
  <si>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</si>
  <si>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</si>
  <si>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</si>
  <si>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</si>
  <si>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</si>
  <si>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</si>
  <si>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</si>
  <si>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</si>
  <si>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</si>
  <si>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</si>
  <si>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</si>
  <si>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</si>
  <si>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</si>
  <si>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</si>
  <si>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</si>
  <si>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</si>
  <si>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</si>
  <si>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</si>
  <si>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</si>
  <si>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</si>
  <si>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</si>
  <si>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</si>
  <si>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</si>
  <si>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</si>
  <si>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</si>
  <si>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</si>
  <si>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</si>
  <si>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</si>
  <si>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</si>
  <si>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</si>
  <si>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</si>
  <si>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</si>
  <si>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</si>
  <si>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</si>
  <si>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</si>
  <si>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</si>
  <si>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</si>
  <si>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</si>
  <si>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</si>
  <si>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</si>
  <si>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</si>
  <si>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</si>
  <si>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</si>
  <si>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</si>
  <si>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</si>
  <si>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</si>
  <si>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</si>
  <si>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</si>
  <si>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</si>
  <si>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</si>
  <si>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</si>
  <si>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</si>
  <si>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</si>
  <si>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</si>
  <si>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</si>
  <si>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</si>
  <si>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</si>
  <si>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</si>
  <si>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</si>
  <si>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</si>
  <si>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</si>
  <si>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</si>
  <si>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</si>
  <si>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</si>
  <si>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</si>
  <si>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</si>
  <si>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</si>
  <si>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</si>
  <si>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</si>
  <si>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</si>
  <si>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</si>
  <si>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</si>
  <si>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</si>
  <si>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</si>
  <si>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</si>
  <si>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</si>
  <si>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</si>
  <si>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</si>
  <si>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</si>
  <si>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</si>
  <si>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</si>
  <si>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</si>
  <si>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</si>
  <si>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</si>
  <si>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</si>
  <si>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</si>
  <si>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</si>
  <si>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</si>
  <si>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</si>
  <si>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</si>
  <si>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</si>
  <si>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</si>
  <si>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</si>
  <si>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</si>
  <si>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</si>
  <si>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</si>
  <si>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</si>
  <si>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</si>
  <si>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</si>
  <si>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</si>
  <si>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</si>
  <si>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</si>
  <si>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</si>
  <si>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</si>
  <si>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</si>
  <si>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</si>
  <si>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</si>
  <si>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</si>
  <si>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</si>
  <si>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</si>
  <si>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</si>
  <si>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</si>
  <si>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</si>
  <si>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</si>
  <si>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</si>
  <si>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</si>
  <si>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</si>
  <si>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</si>
  <si>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</si>
  <si>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</si>
  <si>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</si>
  <si>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</si>
  <si>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</si>
  <si>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</si>
  <si>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</si>
  <si>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</si>
  <si>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</si>
  <si>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</si>
  <si>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</si>
  <si>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</si>
  <si>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</si>
  <si>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</si>
  <si>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</si>
  <si>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</si>
  <si>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</si>
  <si>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</si>
  <si>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</si>
  <si>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</si>
  <si>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</si>
  <si>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</si>
  <si>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</si>
  <si>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</si>
  <si>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</si>
  <si>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</si>
  <si>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</si>
  <si>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</si>
  <si>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</si>
  <si>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</si>
  <si>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</si>
  <si>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</si>
  <si>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</si>
  <si>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</si>
  <si>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</si>
  <si>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</si>
  <si>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</si>
  <si>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</si>
  <si>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</si>
  <si>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</si>
  <si>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</si>
  <si>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</si>
  <si>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</si>
  <si>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</si>
  <si>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</si>
  <si>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</si>
  <si>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</si>
  <si>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</si>
  <si>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</si>
  <si>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</si>
  <si>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</si>
  <si>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</si>
  <si>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</si>
  <si>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</si>
  <si>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</si>
  <si>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</si>
  <si>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</si>
  <si>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</si>
  <si>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</si>
  <si>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</si>
  <si>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</si>
  <si>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</si>
  <si>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</si>
  <si>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</si>
  <si>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</si>
  <si>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</si>
  <si>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</si>
  <si>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</si>
  <si>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</si>
  <si>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</si>
  <si>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</si>
  <si>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</si>
  <si>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</si>
  <si>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</si>
  <si>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</si>
  <si>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</si>
  <si>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</si>
  <si>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</si>
  <si>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</si>
  <si>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</si>
  <si>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</si>
  <si>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</si>
  <si>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</si>
  <si>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</si>
  <si>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</si>
  <si>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</si>
  <si>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</si>
  <si>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</si>
  <si>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</si>
  <si>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</si>
  <si>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</si>
  <si>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</si>
  <si>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</si>
  <si>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</si>
  <si>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</si>
  <si>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</si>
  <si>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</si>
  <si>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</si>
  <si>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</si>
  <si>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</si>
  <si>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</si>
  <si>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</si>
  <si>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</si>
  <si>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</si>
  <si>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</si>
  <si>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</si>
  <si>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</si>
  <si>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</si>
  <si>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</si>
  <si>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</si>
  <si>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</si>
  <si>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</si>
  <si>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</si>
  <si>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</si>
  <si>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</si>
  <si>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</si>
  <si>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</si>
  <si>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</si>
  <si>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</si>
  <si>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</si>
  <si>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</si>
  <si>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</si>
  <si>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</si>
  <si>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</si>
  <si>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</si>
  <si>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</si>
  <si>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</si>
  <si>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</si>
  <si>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</si>
  <si>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</si>
  <si>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</si>
  <si>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</si>
  <si>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</si>
  <si>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</si>
  <si>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</si>
  <si>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</si>
  <si>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</si>
  <si>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</si>
  <si>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</si>
  <si>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</si>
  <si>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</si>
  <si>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</si>
  <si>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</si>
  <si>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</si>
  <si>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</si>
  <si>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</si>
  <si>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</si>
  <si>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</si>
  <si>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</si>
  <si>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</si>
  <si>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</si>
  <si>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</si>
  <si>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</si>
  <si>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</si>
  <si>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</si>
  <si>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</si>
  <si>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</si>
  <si>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</si>
  <si>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</si>
  <si>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</si>
  <si>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</si>
  <si>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</si>
  <si>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</si>
  <si>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</si>
  <si>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</si>
  <si>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</si>
  <si>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</si>
  <si>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</si>
  <si>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</si>
  <si>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</si>
  <si>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</si>
  <si>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</si>
  <si>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</si>
  <si>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</si>
  <si>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</si>
  <si>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</si>
  <si>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</si>
  <si>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</si>
  <si>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</si>
  <si>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</si>
  <si>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</si>
  <si>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</si>
  <si>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</si>
  <si>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</si>
  <si>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</si>
  <si>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</si>
  <si>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</si>
  <si>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</si>
  <si>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</si>
  <si>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</si>
  <si>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</si>
  <si>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</si>
  <si>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</si>
  <si>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</si>
  <si>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</si>
  <si>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</si>
  <si>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</si>
  <si>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</si>
  <si>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</si>
  <si>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</si>
  <si>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</si>
  <si>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</si>
  <si>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</si>
  <si>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</si>
  <si>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</si>
  <si>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</si>
  <si>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</si>
  <si>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</si>
  <si>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</si>
  <si>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</si>
  <si>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</si>
  <si>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</si>
  <si>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</si>
  <si>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</si>
  <si>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</si>
  <si>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</si>
  <si>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</si>
  <si>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</si>
  <si>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</si>
  <si>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</si>
  <si>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</si>
  <si>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</si>
  <si>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</si>
  <si>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</si>
  <si>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</si>
  <si>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</si>
  <si>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</si>
  <si>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</si>
  <si>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</si>
  <si>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</si>
  <si>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</si>
  <si>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</si>
  <si>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</si>
  <si>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</si>
  <si>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</si>
  <si>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</si>
  <si>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</si>
  <si>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</si>
  <si>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</si>
  <si>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</si>
  <si>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</si>
  <si>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</si>
  <si>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</si>
  <si>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</si>
  <si>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</si>
  <si>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</si>
  <si>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</si>
  <si>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</si>
  <si>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</si>
  <si>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</si>
  <si>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</si>
  <si>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</si>
  <si>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</si>
  <si>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</si>
  <si>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</si>
  <si>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</si>
  <si>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</si>
  <si>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</si>
  <si>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</si>
  <si>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</si>
  <si>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</si>
  <si>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</si>
  <si>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</si>
  <si>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</si>
  <si>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</si>
  <si>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</si>
  <si>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</si>
  <si>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</si>
  <si>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</si>
  <si>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</si>
  <si>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</si>
  <si>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</si>
  <si>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</si>
  <si>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</si>
  <si>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</si>
  <si>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</si>
  <si>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</si>
  <si>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</si>
  <si>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</si>
  <si>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</si>
  <si>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</si>
  <si>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</si>
  <si>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</si>
  <si>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</si>
  <si>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</si>
  <si>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</si>
  <si>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</si>
  <si>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</si>
  <si>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</si>
  <si>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</si>
  <si>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</si>
  <si>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</si>
  <si>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</si>
  <si>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</si>
  <si>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</si>
  <si>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</si>
  <si>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</si>
  <si>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</si>
  <si>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</si>
  <si>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</si>
  <si>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</si>
  <si>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</si>
  <si>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</si>
  <si>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</si>
  <si>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</si>
  <si>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</si>
  <si>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</si>
  <si>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</si>
  <si>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</si>
  <si>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</si>
  <si>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</si>
  <si>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</si>
  <si>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</si>
  <si>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</si>
  <si>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</si>
  <si>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</si>
  <si>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</si>
  <si>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</si>
  <si>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</si>
  <si>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</si>
  <si>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</si>
  <si>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</si>
  <si>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</si>
  <si>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</si>
  <si>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</si>
  <si>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</si>
  <si>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</si>
  <si>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</si>
  <si>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</si>
  <si>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</si>
  <si>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</si>
  <si>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</si>
  <si>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</si>
  <si>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</si>
  <si>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</si>
  <si>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</si>
  <si>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</si>
  <si>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</si>
  <si>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</si>
  <si>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</si>
  <si>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</si>
  <si>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</si>
  <si>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</si>
  <si>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</si>
  <si>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</si>
  <si>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</si>
  <si>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</si>
  <si>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</si>
  <si>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</si>
  <si>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</si>
  <si>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</si>
  <si>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</si>
  <si>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</si>
  <si>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</si>
  <si>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</si>
  <si>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</si>
  <si>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</si>
  <si>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</si>
  <si>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</si>
  <si>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</si>
  <si>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</si>
  <si>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</si>
  <si>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</si>
  <si>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</si>
  <si>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</si>
  <si>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</si>
  <si>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</si>
  <si>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</si>
  <si>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</si>
  <si>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</si>
  <si>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</si>
  <si>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</si>
  <si>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</si>
  <si>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</si>
  <si>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</si>
  <si>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</si>
  <si>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</si>
  <si>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</si>
  <si>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</si>
  <si>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</si>
  <si>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</si>
  <si>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</si>
  <si>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</si>
  <si>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</si>
  <si>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</si>
  <si>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</si>
  <si>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</si>
  <si>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</si>
  <si>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</si>
  <si>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</si>
  <si>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</si>
  <si>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</si>
  <si>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</si>
  <si>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</si>
  <si>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</si>
  <si>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</si>
  <si>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</si>
  <si>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</si>
  <si>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</si>
  <si>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</si>
  <si>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</si>
  <si>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</si>
  <si>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</si>
  <si>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</si>
  <si>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</si>
  <si>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</si>
  <si>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</si>
  <si>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</si>
  <si>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</si>
  <si>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</si>
  <si>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</si>
  <si>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</si>
  <si>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</si>
  <si>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</si>
  <si>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</si>
  <si>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</si>
  <si>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</si>
  <si>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</si>
  <si>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</si>
  <si>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</si>
  <si>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</si>
  <si>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</si>
  <si>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</si>
  <si>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</si>
  <si>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</si>
  <si>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</si>
  <si>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</si>
  <si>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</si>
  <si>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</si>
  <si>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</si>
  <si>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</si>
  <si>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</si>
  <si>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</si>
  <si>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</si>
  <si>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</si>
  <si>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</si>
  <si>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</si>
  <si>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</si>
  <si>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</si>
  <si>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</si>
  <si>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</si>
  <si>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</si>
  <si>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</si>
  <si>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</si>
  <si>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</si>
  <si>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</si>
  <si>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</si>
  <si>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</si>
  <si>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</si>
  <si>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</si>
  <si>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</si>
  <si>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</si>
  <si>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</si>
  <si>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</si>
  <si>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</si>
  <si>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</si>
  <si>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</si>
  <si>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</si>
  <si>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</si>
  <si>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</si>
  <si>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</si>
  <si>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</si>
  <si>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</si>
  <si>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</si>
  <si>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</si>
  <si>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</si>
  <si>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</si>
  <si>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</si>
  <si>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</si>
  <si>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</si>
  <si>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</si>
  <si>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</si>
  <si>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</si>
  <si>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</si>
  <si>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</si>
  <si>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</si>
  <si>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</si>
  <si>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</si>
  <si>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</si>
  <si>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</si>
  <si>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</si>
  <si>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</si>
  <si>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</si>
  <si>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</si>
  <si>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</si>
  <si>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</si>
  <si>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</si>
  <si>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</si>
  <si>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</si>
  <si>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</si>
  <si>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</si>
  <si>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</si>
  <si>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</si>
  <si>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</si>
  <si>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</si>
  <si>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</si>
  <si>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</si>
  <si>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</si>
  <si>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</si>
  <si>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</si>
  <si>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</si>
  <si>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</si>
  <si>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</si>
  <si>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</si>
  <si>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</si>
  <si>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</si>
  <si>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</si>
  <si>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</si>
  <si>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</si>
  <si>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</si>
  <si>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</si>
  <si>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</si>
  <si>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</si>
  <si>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</si>
  <si>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</si>
  <si>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</si>
  <si>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</si>
  <si>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</si>
  <si>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</si>
  <si>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</si>
  <si>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</si>
  <si>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</si>
  <si>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</si>
  <si>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</si>
  <si>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</si>
  <si>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</si>
  <si>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</si>
  <si>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</si>
  <si>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</si>
  <si>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</si>
  <si>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</si>
  <si>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</si>
  <si>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</si>
  <si>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</si>
  <si>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</si>
  <si>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</si>
  <si>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</si>
  <si>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</si>
  <si>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</si>
  <si>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</si>
  <si>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</si>
  <si>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</si>
  <si>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</si>
  <si>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</si>
  <si>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</si>
  <si>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</si>
  <si>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</si>
  <si>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</si>
  <si>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</si>
  <si>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</si>
  <si>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</si>
  <si>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</si>
  <si>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</si>
  <si>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</si>
  <si>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</si>
  <si>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</si>
  <si>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</si>
  <si>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</si>
  <si>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</si>
  <si>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</si>
  <si>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</si>
  <si>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</si>
  <si>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</si>
  <si>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</si>
  <si>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</si>
  <si>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</si>
  <si>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</si>
  <si>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</si>
  <si>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</si>
  <si>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</si>
  <si>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</si>
  <si>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</si>
  <si>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</si>
  <si>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</si>
  <si>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</si>
  <si>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</si>
  <si>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</si>
  <si>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</si>
  <si>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</si>
  <si>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</si>
  <si>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</si>
  <si>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</si>
  <si>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</si>
  <si>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</si>
  <si>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</si>
  <si>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</si>
  <si>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</si>
  <si>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</si>
  <si>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</si>
  <si>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</si>
  <si>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</si>
  <si>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</si>
  <si>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</si>
  <si>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</si>
  <si>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</si>
  <si>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</si>
  <si>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</si>
  <si>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</si>
  <si>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</si>
  <si>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</si>
  <si>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</si>
  <si>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</si>
  <si>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</si>
  <si>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</si>
  <si>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</si>
  <si>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</si>
  <si>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</si>
  <si>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</si>
  <si>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</si>
  <si>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</si>
  <si>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</si>
  <si>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</si>
  <si>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</si>
  <si>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</si>
  <si>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</si>
  <si>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</si>
  <si>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</si>
  <si>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</si>
  <si>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</si>
  <si>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</si>
  <si>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</si>
  <si>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</si>
  <si>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</si>
  <si>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</si>
  <si>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</si>
  <si>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</si>
  <si>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</si>
  <si>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</si>
  <si>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</si>
  <si>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</si>
  <si>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</si>
  <si>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</si>
  <si>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</si>
  <si>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</si>
  <si>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</si>
  <si>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</si>
  <si>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</si>
  <si>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</si>
  <si>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</si>
  <si>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</si>
  <si>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</si>
  <si>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</si>
  <si>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</si>
  <si>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</si>
  <si>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</si>
  <si>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</si>
  <si>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</si>
  <si>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</si>
  <si>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</si>
  <si>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</si>
  <si>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</si>
  <si>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</si>
  <si>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</si>
  <si>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</si>
  <si>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</si>
  <si>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</si>
  <si>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</si>
  <si>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</si>
  <si>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</si>
  <si>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</si>
  <si>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</si>
  <si>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</si>
  <si>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</si>
  <si>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</si>
  <si>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</si>
  <si>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</si>
  <si>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</si>
  <si>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</si>
  <si>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</si>
  <si>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</si>
  <si>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</si>
  <si>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</si>
  <si>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</si>
  <si>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</si>
  <si>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</si>
  <si>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</si>
  <si>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</si>
  <si>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</si>
  <si>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</si>
  <si>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</si>
  <si>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</si>
  <si>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</si>
  <si>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</si>
  <si>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</si>
  <si>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</si>
  <si>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</si>
  <si>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</si>
  <si>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</si>
  <si>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</si>
  <si>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</si>
  <si>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</si>
  <si>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</si>
  <si>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</si>
  <si>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</si>
  <si>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</si>
  <si>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</si>
  <si>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</si>
  <si>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</si>
  <si>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</si>
  <si>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</si>
  <si>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</si>
  <si>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</si>
  <si>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</si>
  <si>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</si>
  <si>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</si>
  <si>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</si>
  <si>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</si>
  <si>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</si>
  <si>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</si>
  <si>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</si>
  <si>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</si>
  <si>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</si>
  <si>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</si>
  <si>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</si>
  <si>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</si>
  <si>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</si>
  <si>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</si>
  <si>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</si>
  <si>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</si>
  <si>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</si>
  <si>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</si>
  <si>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</si>
  <si>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</si>
  <si>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</si>
  <si>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</si>
  <si>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</si>
  <si>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</si>
  <si>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</si>
  <si>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</si>
  <si>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</si>
  <si>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</si>
  <si>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</si>
  <si>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</si>
  <si>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</si>
  <si>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</si>
  <si>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</si>
  <si>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</si>
  <si>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</si>
  <si>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</si>
  <si>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</si>
  <si>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</si>
  <si>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</si>
  <si>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</si>
  <si>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</si>
  <si>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</si>
  <si>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</si>
  <si>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</si>
  <si>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</si>
  <si>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</si>
  <si>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</si>
  <si>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</si>
  <si>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</si>
  <si>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</si>
  <si>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</si>
  <si>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</si>
  <si>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</si>
  <si>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</si>
  <si>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</si>
  <si>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</si>
  <si>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</si>
  <si>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</si>
  <si>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</si>
  <si>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</si>
  <si>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</si>
  <si>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</si>
  <si>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</si>
  <si>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</si>
  <si>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</si>
  <si>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</si>
  <si>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</si>
  <si>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</si>
  <si>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</si>
  <si>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</si>
  <si>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</si>
  <si>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</si>
  <si>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</si>
  <si>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</si>
  <si>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</si>
  <si>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</si>
  <si>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</si>
  <si>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</si>
  <si>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</si>
  <si>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</si>
  <si>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</si>
  <si>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</si>
  <si>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</si>
  <si>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</si>
  <si>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</si>
  <si>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</si>
  <si>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</si>
  <si>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</si>
  <si>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</si>
  <si>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</si>
  <si>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</si>
  <si>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</si>
  <si>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</si>
  <si>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</si>
  <si>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</si>
  <si>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</si>
  <si>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</si>
  <si>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</si>
  <si>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</si>
  <si>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</si>
  <si>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</si>
  <si>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</si>
  <si>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</si>
  <si>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</si>
  <si>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</si>
  <si>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</si>
  <si>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</si>
  <si>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</si>
  <si>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</si>
  <si>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</si>
  <si>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</si>
  <si>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</si>
  <si>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</si>
  <si>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</si>
  <si>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</si>
  <si>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</si>
  <si>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</si>
  <si>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</si>
  <si>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</si>
  <si>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</si>
  <si>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</si>
  <si>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</si>
  <si>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</si>
  <si>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</si>
  <si>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</si>
  <si>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</si>
  <si>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</si>
  <si>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</si>
  <si>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</si>
  <si>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</si>
  <si>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</si>
  <si>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</si>
  <si>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</si>
  <si>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</si>
  <si>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</si>
  <si>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</si>
  <si>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</si>
  <si>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</si>
  <si>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</si>
  <si>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</si>
  <si>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</si>
  <si>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</si>
  <si>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</si>
  <si>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</si>
  <si>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</si>
  <si>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</si>
  <si>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</si>
  <si>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</si>
  <si>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</si>
  <si>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</si>
  <si>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</si>
  <si>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</si>
  <si>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</si>
  <si>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</si>
  <si>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</si>
  <si>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</si>
  <si>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</si>
  <si>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</si>
  <si>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</si>
  <si>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</si>
  <si>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</si>
  <si>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</si>
  <si>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</si>
  <si>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</si>
  <si>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</si>
  <si>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</si>
  <si>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</si>
  <si>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</si>
  <si>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</si>
  <si>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</si>
  <si>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</si>
  <si>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</si>
  <si>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</si>
  <si>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</si>
  <si>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</si>
  <si>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</si>
  <si>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</si>
  <si>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</si>
  <si>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</si>
  <si>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</si>
  <si>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</si>
  <si>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</si>
  <si>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</si>
  <si>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</si>
  <si>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</si>
  <si>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</si>
  <si>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</si>
  <si>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</si>
  <si>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</si>
  <si>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</si>
  <si>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</si>
  <si>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</si>
  <si>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</si>
  <si>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</si>
  <si>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</si>
  <si>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</si>
  <si>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</si>
  <si>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</si>
  <si>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</si>
  <si>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</si>
  <si>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</si>
  <si>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</si>
  <si>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</si>
  <si>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</si>
  <si>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</si>
  <si>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</si>
  <si>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</si>
  <si>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</si>
  <si>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</si>
  <si>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</si>
  <si>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</si>
  <si>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</si>
  <si>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</si>
  <si>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</si>
  <si>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</si>
  <si>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</si>
  <si>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</si>
  <si>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</si>
  <si>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</si>
  <si>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</si>
  <si>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</si>
  <si>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</si>
  <si>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</si>
  <si>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</si>
  <si>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</si>
  <si>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</si>
  <si>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</si>
  <si>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</si>
  <si>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</si>
  <si>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</si>
  <si>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</si>
  <si>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</si>
  <si>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</si>
  <si>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</si>
  <si>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</si>
  <si>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</si>
  <si>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</si>
  <si>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</si>
  <si>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</si>
  <si>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</si>
  <si>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</si>
  <si>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</si>
  <si>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</si>
  <si>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</si>
  <si>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</si>
  <si>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</si>
  <si>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</si>
  <si>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</si>
  <si>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</si>
  <si>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</si>
  <si>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</si>
  <si>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</si>
  <si>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</si>
  <si>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</si>
  <si>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</si>
  <si>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</si>
  <si>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</si>
  <si>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</si>
  <si>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</si>
  <si>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</si>
  <si>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</si>
  <si>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</si>
  <si>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</si>
  <si>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</si>
  <si>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</si>
  <si>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</si>
  <si>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</si>
  <si>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</si>
  <si>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</si>
  <si>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</si>
  <si>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</si>
  <si>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</si>
  <si>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</si>
  <si>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</si>
  <si>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</si>
  <si>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</si>
  <si>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</si>
  <si>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</si>
  <si>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</si>
  <si>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</si>
  <si>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</si>
  <si>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</si>
  <si>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</si>
  <si>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</si>
  <si>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</si>
  <si>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</si>
  <si>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</si>
  <si>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</si>
  <si>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</si>
  <si>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</si>
  <si>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</si>
  <si>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</si>
  <si>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</si>
  <si>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</si>
  <si>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</si>
  <si>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</si>
  <si>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</si>
  <si>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</si>
  <si>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</si>
  <si>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</si>
  <si>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</si>
  <si>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</si>
  <si>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</si>
  <si>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</si>
  <si>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</si>
  <si>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</si>
  <si>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</si>
  <si>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</si>
  <si>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</si>
  <si>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</si>
  <si>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</si>
  <si>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</si>
  <si>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</si>
  <si>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</si>
  <si>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</si>
  <si>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</si>
  <si>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</si>
  <si>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</si>
  <si>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</si>
  <si>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</si>
  <si>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</si>
  <si>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</si>
  <si>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</si>
  <si>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</si>
  <si>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</si>
  <si>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</si>
  <si>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</si>
  <si>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</si>
  <si>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</si>
  <si>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</si>
  <si>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</si>
  <si>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</si>
  <si>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</si>
  <si>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</si>
  <si>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</si>
  <si>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</si>
  <si>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</si>
  <si>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</si>
  <si>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</si>
  <si>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</si>
  <si>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</si>
  <si>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</si>
  <si>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</si>
  <si>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</si>
  <si>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</si>
  <si>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</si>
  <si>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</si>
  <si>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</si>
  <si>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</si>
  <si>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</si>
  <si>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</si>
  <si>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</si>
  <si>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</si>
  <si>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</si>
  <si>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</si>
  <si>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</si>
  <si>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</si>
  <si>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</si>
  <si>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</si>
  <si>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</si>
  <si>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</si>
  <si>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</si>
  <si>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</si>
  <si>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</si>
  <si>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</si>
  <si>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</si>
  <si>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</si>
  <si>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</si>
  <si>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</si>
  <si>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</si>
  <si>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</si>
  <si>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</si>
  <si>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</si>
  <si>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</si>
  <si>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</si>
  <si>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</si>
  <si>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</si>
  <si>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</si>
  <si>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</si>
  <si>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</si>
  <si>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</si>
  <si>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</si>
  <si>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</si>
  <si>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</si>
  <si>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</si>
  <si>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</si>
  <si>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</si>
  <si>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</si>
  <si>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</si>
  <si>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</si>
  <si>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</si>
  <si>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</si>
  <si>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</si>
  <si>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</si>
  <si>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</si>
  <si>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</si>
  <si>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</si>
  <si>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</si>
  <si>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</si>
  <si>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</si>
  <si>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</si>
  <si>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</si>
  <si>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</si>
  <si>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</si>
  <si>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</si>
  <si>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</si>
  <si>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</si>
  <si>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</si>
  <si>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</si>
  <si>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</si>
  <si>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</si>
  <si>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</si>
  <si>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</si>
  <si>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</si>
  <si>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</si>
  <si>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</si>
  <si>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</si>
  <si>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</si>
  <si>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</si>
  <si>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</si>
  <si>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</si>
  <si>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</si>
  <si>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</si>
  <si>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</si>
  <si>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</si>
  <si>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</si>
  <si>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</si>
  <si>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</si>
  <si>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</si>
  <si>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</si>
  <si>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</si>
  <si>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</si>
  <si>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</si>
  <si>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</si>
  <si>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</si>
  <si>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</si>
  <si>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</si>
  <si>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</si>
  <si>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</si>
  <si>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</si>
  <si>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</si>
  <si>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</si>
  <si>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</si>
  <si>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</si>
  <si>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</si>
  <si>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</si>
  <si>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</si>
  <si>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</si>
  <si>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</si>
  <si>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</si>
  <si>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</si>
  <si>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</si>
  <si>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</si>
  <si>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</si>
  <si>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</si>
  <si>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</si>
  <si>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</si>
  <si>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</si>
  <si>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</si>
  <si>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</si>
  <si>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</si>
  <si>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</si>
  <si>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</si>
  <si>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</si>
  <si>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</si>
  <si>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</si>
  <si>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</si>
  <si>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</si>
  <si>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</si>
  <si>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</si>
  <si>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</si>
  <si>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</si>
  <si>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</si>
  <si>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</si>
  <si>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</si>
  <si>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</si>
  <si>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</si>
  <si>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</si>
  <si>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</si>
  <si>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</si>
  <si>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</si>
  <si>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</si>
  <si>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</si>
  <si>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</si>
  <si>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</si>
  <si>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</si>
  <si>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</si>
  <si>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</si>
  <si>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</si>
  <si>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</si>
  <si>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</si>
  <si>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</si>
  <si>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</si>
  <si>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</si>
  <si>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</si>
  <si>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</si>
  <si>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</si>
  <si>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</si>
  <si>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</si>
  <si>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</si>
  <si>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</si>
  <si>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</si>
  <si>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</si>
  <si>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</si>
  <si>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</si>
  <si>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</si>
  <si>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</si>
  <si>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</si>
  <si>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</si>
  <si>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</si>
  <si>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</si>
  <si>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</si>
  <si>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</si>
  <si>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</si>
  <si>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</si>
  <si>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</si>
  <si>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</si>
  <si>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</si>
  <si>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</si>
  <si>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</si>
  <si>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</si>
  <si>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</si>
  <si>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</si>
  <si>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</si>
  <si>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</si>
  <si>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</si>
  <si>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</si>
  <si>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</si>
  <si>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</si>
  <si>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</si>
  <si>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</si>
  <si>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</si>
  <si>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</si>
  <si>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</si>
  <si>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</si>
  <si>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</si>
  <si>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</si>
  <si>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</si>
  <si>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</si>
  <si>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</si>
  <si>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</si>
  <si>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</si>
  <si>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</si>
  <si>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</si>
  <si>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</si>
  <si>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</si>
  <si>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</si>
  <si>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</si>
  <si>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</si>
  <si>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</si>
  <si>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</si>
  <si>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</si>
  <si>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</si>
  <si>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</si>
  <si>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</si>
  <si>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</si>
  <si>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</si>
  <si>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</si>
  <si>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</si>
  <si>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</si>
  <si>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</si>
  <si>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</si>
  <si>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</si>
  <si>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</si>
  <si>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</si>
  <si>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</si>
  <si>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</si>
  <si>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</si>
  <si>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</si>
  <si>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</si>
  <si>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</si>
  <si>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</si>
  <si>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</si>
  <si>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</si>
  <si>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</si>
  <si>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</si>
  <si>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</si>
  <si>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</si>
  <si>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</si>
  <si>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</si>
  <si>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</si>
  <si>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</si>
  <si>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</si>
  <si>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</si>
  <si>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</si>
  <si>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</si>
  <si>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</si>
  <si>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</si>
  <si>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</si>
  <si>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</si>
  <si>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</si>
  <si>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</si>
  <si>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</si>
  <si>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</si>
  <si>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</si>
  <si>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</si>
  <si>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</si>
  <si>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</si>
  <si>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</si>
  <si>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</si>
  <si>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</si>
  <si>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</si>
  <si>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</si>
  <si>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</si>
  <si>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</si>
  <si>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</si>
  <si>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</si>
  <si>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</si>
  <si>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</si>
  <si>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</si>
  <si>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</si>
  <si>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</si>
  <si>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</si>
  <si>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</si>
  <si>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</si>
  <si>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</si>
  <si>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</si>
  <si>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</si>
  <si>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</si>
  <si>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</si>
  <si>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</si>
  <si>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</si>
  <si>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</si>
  <si>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</si>
  <si>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</si>
  <si>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</si>
  <si>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</si>
  <si>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</si>
  <si>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</si>
  <si>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</si>
  <si>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</si>
  <si>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</si>
  <si>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</si>
  <si>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</si>
  <si>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</si>
  <si>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</si>
  <si>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</si>
  <si>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</si>
  <si>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</si>
  <si>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</si>
  <si>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</si>
  <si>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</si>
  <si>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</si>
  <si>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</si>
  <si>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</si>
  <si>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</si>
  <si>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</si>
  <si>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</si>
  <si>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</si>
  <si>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</si>
  <si>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</si>
  <si>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</si>
  <si>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</si>
  <si>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</si>
  <si>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</si>
  <si>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</si>
  <si>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</si>
  <si>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</si>
  <si>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</si>
  <si>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</si>
  <si>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</si>
  <si>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</si>
  <si>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</si>
  <si>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</si>
  <si>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</si>
  <si>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</si>
  <si>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</si>
  <si>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</si>
  <si>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</si>
  <si>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</si>
  <si>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</si>
  <si>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</si>
  <si>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</si>
  <si>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</si>
  <si>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</si>
  <si>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</si>
  <si>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</si>
  <si>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</si>
  <si>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</si>
  <si>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</si>
  <si>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</si>
  <si>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</si>
  <si>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</si>
  <si>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</si>
  <si>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</si>
  <si>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</si>
  <si>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</si>
  <si>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</si>
  <si>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</si>
  <si>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</si>
  <si>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</si>
  <si>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</si>
  <si>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</si>
  <si>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</si>
  <si>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</si>
  <si>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</si>
  <si>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</si>
  <si>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</si>
  <si>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</si>
  <si>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</si>
  <si>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</si>
  <si>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</si>
  <si>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</si>
  <si>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</si>
  <si>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</si>
  <si>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</si>
  <si>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</si>
  <si>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</si>
  <si>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</si>
  <si>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</si>
  <si>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</si>
  <si>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</si>
  <si>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</si>
  <si>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</si>
  <si>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</si>
  <si>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</si>
  <si>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</si>
  <si>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</si>
  <si>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</si>
  <si>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</si>
  <si>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</si>
  <si>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</si>
  <si>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</si>
  <si>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</si>
  <si>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</si>
  <si>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</si>
  <si>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</si>
  <si>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</si>
  <si>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</si>
  <si>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</si>
  <si>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</si>
  <si>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</si>
  <si>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</si>
  <si>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</si>
  <si>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</si>
  <si>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</si>
  <si>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</si>
  <si>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</si>
  <si>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</si>
  <si>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</si>
  <si>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</si>
  <si>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</si>
  <si>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</si>
  <si>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</si>
  <si>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</si>
  <si>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</si>
  <si>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</si>
  <si>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</si>
  <si>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</si>
  <si>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</si>
  <si>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</si>
  <si>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</si>
  <si>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</si>
  <si>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</si>
  <si>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</si>
  <si>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</si>
  <si>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</si>
  <si>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</si>
  <si>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</si>
  <si>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</si>
  <si>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</si>
  <si>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</si>
  <si>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</si>
  <si>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</si>
  <si>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</si>
  <si>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</si>
  <si>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</si>
  <si>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</si>
  <si>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</si>
  <si>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</si>
  <si>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</si>
  <si>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</si>
  <si>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</si>
  <si>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</si>
  <si>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</si>
  <si>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</si>
  <si>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</si>
  <si>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</si>
  <si>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</si>
  <si>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</si>
  <si>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</si>
  <si>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</si>
  <si>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</si>
  <si>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</si>
  <si>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</si>
  <si>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</si>
  <si>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</si>
  <si>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</si>
  <si>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</si>
  <si>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</si>
  <si>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</si>
  <si>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</si>
  <si>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</si>
  <si>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</si>
  <si>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</si>
  <si>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</si>
  <si>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</si>
  <si>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</si>
  <si>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</si>
  <si>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</si>
  <si>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</si>
  <si>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</si>
  <si>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</si>
  <si>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</si>
  <si>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</si>
  <si>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</si>
  <si>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</si>
  <si>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</si>
  <si>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</si>
  <si>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</si>
  <si>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</si>
  <si>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</si>
  <si>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</si>
  <si>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</si>
  <si>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</si>
  <si>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</si>
  <si>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</si>
  <si>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</si>
  <si>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</si>
  <si>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</si>
  <si>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</si>
  <si>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</si>
  <si>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</si>
  <si>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</si>
  <si>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</si>
  <si>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</si>
  <si>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</si>
  <si>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</si>
  <si>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</si>
  <si>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</si>
  <si>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</si>
  <si>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</si>
  <si>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</si>
  <si>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</si>
  <si>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</si>
  <si>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</si>
  <si>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</si>
  <si>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</si>
  <si>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</si>
  <si>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</si>
  <si>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</si>
  <si>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</si>
  <si>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</si>
  <si>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</si>
  <si>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</si>
  <si>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</si>
  <si>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</si>
  <si>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</si>
  <si>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</si>
  <si>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</si>
  <si>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</si>
  <si>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</si>
  <si>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</si>
  <si>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</si>
  <si>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</si>
  <si>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</si>
  <si>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</si>
  <si>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</si>
  <si>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</si>
  <si>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</si>
  <si>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</si>
  <si>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</si>
  <si>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</si>
  <si>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</si>
  <si>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</si>
  <si>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</si>
  <si>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</si>
  <si>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</si>
  <si>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</si>
  <si>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</si>
  <si>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</si>
  <si>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</si>
  <si>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</si>
  <si>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</si>
  <si>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</si>
  <si>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</si>
  <si>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</si>
  <si>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</si>
  <si>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</si>
  <si>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</si>
  <si>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</si>
  <si>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</si>
  <si>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</si>
  <si>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</si>
  <si>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</si>
  <si>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</si>
  <si>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</si>
  <si>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</si>
  <si>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</si>
  <si>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</si>
  <si>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</si>
  <si>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</si>
  <si>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</si>
  <si>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</si>
  <si>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</si>
  <si>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</si>
  <si>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</si>
  <si>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</si>
  <si>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</si>
  <si>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</si>
  <si>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</si>
  <si>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</si>
  <si>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</si>
  <si>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</si>
  <si>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</si>
  <si>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</si>
  <si>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</si>
  <si>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</si>
  <si>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</si>
  <si>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</si>
  <si>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</si>
  <si>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</si>
  <si>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</si>
  <si>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</si>
  <si>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</si>
  <si>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</si>
  <si>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</si>
  <si>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</si>
  <si>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</si>
  <si>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</si>
  <si>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</si>
  <si>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</si>
  <si>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</si>
  <si>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</si>
  <si>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</si>
  <si>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</si>
  <si>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</si>
  <si>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</si>
  <si>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</si>
  <si>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</si>
  <si>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</si>
  <si>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</si>
  <si>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</si>
  <si>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</si>
  <si>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</si>
  <si>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</si>
  <si>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</si>
  <si>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</si>
  <si>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</si>
  <si>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</si>
  <si>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</si>
  <si>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</si>
  <si>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</si>
  <si>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</si>
  <si>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</si>
  <si>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</si>
  <si>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</si>
  <si>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</si>
  <si>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</si>
  <si>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</si>
  <si>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</si>
  <si>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</si>
  <si>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</si>
  <si>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</si>
  <si>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</si>
  <si>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</si>
  <si>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</si>
  <si>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</si>
  <si>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</si>
  <si>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</si>
  <si>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</si>
  <si>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</si>
  <si>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</si>
  <si>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</si>
  <si>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</si>
  <si>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</si>
  <si>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</si>
  <si>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</si>
  <si>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</si>
  <si>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</si>
  <si>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</si>
  <si>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</si>
  <si>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</si>
  <si>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</si>
  <si>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</si>
  <si>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</si>
  <si>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</si>
  <si>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</si>
  <si>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</si>
  <si>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</si>
  <si>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</si>
  <si>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</si>
  <si>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</si>
  <si>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</si>
  <si>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</si>
  <si>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</si>
  <si>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</si>
  <si>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</si>
  <si>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</si>
  <si>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</si>
  <si>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</si>
  <si>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</si>
  <si>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</si>
  <si>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</si>
  <si>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</si>
  <si>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</si>
  <si>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</si>
  <si>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</si>
  <si>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</si>
  <si>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</si>
  <si>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</si>
  <si>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</si>
  <si>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</si>
  <si>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</si>
  <si>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</si>
  <si>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</si>
  <si>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</si>
  <si>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</si>
  <si>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</si>
  <si>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</si>
  <si>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</si>
  <si>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</si>
  <si>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</si>
  <si>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</si>
  <si>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</si>
  <si>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</si>
  <si>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</si>
  <si>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</si>
  <si>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</si>
  <si>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</si>
  <si>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</si>
  <si>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</si>
  <si>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</si>
  <si>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</si>
  <si>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</si>
  <si>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</si>
  <si>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</si>
  <si>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</si>
  <si>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</si>
  <si>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</si>
  <si>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</si>
  <si>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</si>
  <si>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</si>
  <si>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</si>
  <si>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</si>
  <si>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</si>
  <si>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</si>
  <si>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</si>
  <si>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</si>
  <si>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</si>
  <si>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</si>
  <si>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</si>
  <si>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</si>
  <si>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</si>
  <si>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</si>
  <si>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</si>
  <si>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</si>
  <si>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</si>
  <si>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</si>
  <si>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</si>
  <si>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</si>
  <si>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</si>
  <si>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</si>
  <si>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</si>
  <si>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</si>
  <si>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</si>
  <si>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</si>
  <si>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</si>
  <si>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</si>
  <si>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</si>
  <si>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</si>
  <si>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</si>
  <si>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</si>
  <si>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</si>
  <si>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</si>
  <si>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</si>
  <si>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</si>
  <si>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</si>
  <si>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</si>
  <si>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</si>
  <si>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</si>
  <si>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</si>
  <si>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</si>
  <si>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</si>
  <si>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</si>
  <si>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</si>
  <si>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</si>
  <si>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</si>
  <si>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</si>
  <si>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</si>
  <si>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</si>
  <si>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</si>
  <si>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</si>
  <si>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</si>
  <si>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</si>
  <si>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</si>
  <si>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</si>
  <si>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</si>
  <si>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</si>
  <si>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</si>
  <si>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</si>
  <si>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</si>
  <si>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</si>
  <si>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</si>
  <si>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</si>
  <si>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</si>
  <si>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</si>
  <si>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</si>
  <si>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</si>
  <si>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</si>
  <si>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</si>
  <si>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</si>
  <si>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</si>
  <si>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</si>
  <si>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</si>
  <si>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</si>
  <si>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</si>
  <si>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</si>
  <si>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</si>
  <si>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</si>
  <si>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</si>
  <si>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</si>
  <si>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</si>
  <si>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</si>
  <si>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</si>
  <si>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</si>
  <si>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</si>
  <si>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</si>
  <si>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</si>
  <si>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</si>
  <si>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</si>
  <si>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</si>
  <si>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</si>
  <si>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</si>
  <si>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</si>
  <si>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</si>
  <si>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</si>
  <si>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</si>
  <si>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</si>
  <si>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</si>
  <si>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</si>
  <si>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</si>
  <si>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</si>
  <si>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</si>
  <si>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</si>
  <si>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</si>
  <si>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</si>
  <si>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</si>
  <si>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</si>
  <si>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</si>
  <si>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</si>
  <si>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</si>
  <si>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</si>
  <si>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</si>
  <si>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</si>
  <si>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</si>
  <si>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</si>
  <si>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</si>
  <si>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</si>
  <si>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</si>
  <si>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</si>
  <si>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</si>
  <si>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</si>
  <si>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</si>
  <si>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</si>
  <si>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</si>
  <si>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</si>
  <si>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</si>
  <si>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</si>
  <si>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</si>
  <si>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</si>
  <si>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</si>
  <si>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</si>
  <si>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</si>
  <si>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</si>
  <si>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</si>
  <si>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</si>
  <si>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</si>
  <si>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</si>
  <si>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</si>
  <si>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</si>
  <si>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</si>
  <si>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</si>
  <si>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</si>
  <si>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</si>
  <si>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</si>
  <si>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</si>
  <si>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</si>
  <si>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</si>
  <si>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</si>
  <si>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</si>
  <si>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</si>
  <si>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</si>
  <si>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</si>
  <si>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</si>
  <si>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</si>
  <si>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</si>
  <si>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</si>
  <si>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</si>
  <si>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</si>
  <si>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</si>
  <si>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</si>
  <si>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</si>
  <si>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</si>
  <si>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</si>
  <si>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</si>
  <si>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</si>
  <si>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</si>
  <si>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</si>
  <si>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</si>
  <si>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</si>
  <si>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</si>
  <si>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</si>
  <si>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</si>
  <si>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</si>
  <si>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</si>
  <si>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</si>
  <si>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</si>
  <si>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</si>
  <si>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</si>
  <si>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</si>
  <si>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</si>
  <si>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</si>
  <si>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</si>
  <si>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</si>
  <si>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</si>
  <si>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</si>
  <si>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</si>
  <si>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</si>
  <si>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</si>
  <si>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</si>
  <si>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</si>
  <si>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</si>
  <si>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</si>
  <si>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</si>
  <si>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</si>
  <si>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</si>
  <si>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</si>
  <si>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</si>
  <si>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</si>
  <si>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</si>
  <si>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</si>
  <si>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</si>
  <si>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</si>
  <si>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</si>
  <si>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</si>
  <si>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</si>
  <si>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</si>
  <si>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</si>
  <si>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</si>
  <si>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</si>
  <si>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</si>
  <si>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</si>
  <si>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</si>
  <si>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</si>
  <si>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</si>
  <si>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</si>
  <si>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</si>
  <si>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</si>
  <si>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</si>
  <si>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</si>
  <si>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</si>
  <si>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</si>
  <si>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</si>
  <si>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</si>
  <si>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</si>
  <si>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</si>
  <si>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</si>
  <si>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</si>
  <si>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</si>
  <si>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</si>
  <si>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</si>
  <si>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</si>
  <si>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</si>
  <si>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</si>
  <si>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</si>
  <si>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</si>
  <si>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</si>
  <si>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</si>
  <si>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</si>
  <si>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</si>
  <si>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</si>
  <si>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</si>
  <si>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</si>
  <si>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</si>
  <si>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</si>
  <si>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</si>
  <si>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</si>
  <si>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</si>
  <si>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</si>
  <si>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</si>
  <si>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</si>
  <si>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</si>
  <si>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</si>
  <si>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</si>
  <si>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</si>
  <si>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</si>
  <si>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</si>
  <si>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</si>
  <si>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</si>
  <si>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</si>
  <si>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</si>
  <si>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</si>
  <si>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</si>
  <si>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</si>
  <si>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</si>
  <si>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</si>
  <si>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</si>
  <si>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</si>
  <si>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</si>
  <si>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</si>
  <si>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</si>
  <si>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</si>
  <si>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</si>
  <si>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</si>
  <si>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</si>
  <si>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</si>
  <si>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</si>
  <si>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</si>
  <si>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</si>
  <si>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</si>
  <si>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</si>
  <si>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</si>
  <si>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</si>
  <si>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</si>
  <si>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</si>
  <si>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</si>
  <si>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</si>
  <si>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</si>
  <si>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</si>
  <si>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</si>
  <si>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</si>
  <si>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</si>
  <si>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</si>
  <si>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</si>
  <si>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</si>
  <si>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</si>
  <si>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</si>
  <si>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</si>
  <si>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</si>
  <si>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</si>
  <si>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</si>
  <si>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</si>
  <si>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</si>
  <si>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</si>
  <si>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</si>
  <si>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</si>
  <si>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</si>
  <si>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</si>
  <si>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</si>
  <si>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</si>
  <si>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</si>
  <si>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</si>
  <si>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</si>
  <si>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</si>
  <si>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</si>
  <si>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</si>
  <si>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</si>
  <si>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</si>
  <si>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</si>
  <si>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</si>
  <si>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</si>
  <si>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</si>
  <si>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</si>
  <si>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</si>
  <si>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</si>
  <si>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</si>
  <si>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</si>
  <si>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</si>
  <si>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</si>
  <si>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</si>
  <si>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</si>
  <si>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</si>
  <si>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</si>
  <si>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</si>
  <si>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</si>
  <si>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</si>
  <si>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</si>
  <si>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</si>
  <si>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</si>
  <si>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</si>
  <si>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</si>
  <si>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</si>
  <si>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</si>
  <si>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</si>
  <si>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</si>
  <si>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</si>
  <si>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</si>
  <si>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</si>
  <si>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</si>
  <si>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</si>
  <si>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</si>
  <si>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</si>
  <si>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</si>
  <si>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</si>
  <si>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</si>
  <si>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</si>
  <si>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</si>
  <si>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</si>
  <si>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</si>
  <si>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</si>
  <si>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</si>
  <si>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</si>
  <si>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</si>
  <si>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</si>
  <si>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</si>
  <si>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</si>
  <si>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</si>
  <si>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</si>
  <si>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</si>
  <si>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</si>
  <si>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</si>
  <si>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</si>
  <si>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</si>
  <si>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</si>
  <si>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</si>
  <si>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</si>
  <si>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</si>
  <si>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</si>
  <si>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</si>
  <si>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</si>
  <si>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</si>
  <si>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</si>
  <si>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</si>
  <si>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</si>
  <si>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</si>
  <si>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</si>
  <si>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</si>
  <si>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</si>
  <si>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</si>
  <si>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</si>
  <si>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</si>
  <si>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</si>
  <si>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</si>
  <si>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</si>
  <si>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</si>
  <si>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</si>
  <si>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</si>
  <si>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</si>
  <si>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</si>
  <si>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</si>
  <si>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</si>
  <si>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</si>
  <si>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</si>
  <si>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</si>
  <si>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</si>
  <si>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</si>
  <si>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</si>
  <si>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</si>
  <si>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</si>
  <si>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</si>
  <si>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</si>
  <si>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</si>
  <si>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</si>
  <si>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</si>
  <si>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</si>
  <si>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</si>
  <si>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</si>
  <si>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</si>
  <si>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</si>
  <si>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</si>
  <si>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</si>
  <si>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</si>
  <si>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</si>
  <si>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</si>
  <si>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</si>
  <si>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</si>
  <si>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</si>
  <si>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</si>
  <si>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</si>
  <si>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</si>
  <si>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</si>
  <si>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</si>
  <si>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</si>
  <si>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</si>
  <si>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</si>
  <si>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</si>
  <si>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</si>
  <si>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</si>
  <si>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</si>
  <si>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</si>
  <si>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</si>
  <si>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</si>
  <si>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</si>
  <si>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</si>
  <si>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</si>
  <si>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</si>
  <si>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</si>
  <si>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</si>
  <si>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</si>
  <si>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</si>
  <si>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</si>
  <si>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</si>
  <si>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</si>
  <si>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</si>
  <si>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</si>
  <si>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</si>
  <si>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</si>
  <si>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</si>
  <si>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</si>
  <si>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</si>
  <si>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</si>
  <si>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</si>
  <si>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</si>
  <si>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</si>
  <si>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</si>
  <si>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</si>
  <si>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</si>
  <si>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</si>
  <si>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</si>
  <si>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</si>
  <si>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</si>
  <si>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</si>
  <si>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</si>
  <si>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</si>
  <si>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</si>
  <si>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</si>
  <si>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</si>
  <si>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</si>
  <si>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</si>
  <si>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</si>
  <si>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</si>
  <si>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</si>
  <si>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</si>
  <si>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</si>
  <si>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</si>
  <si>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</si>
  <si>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</si>
  <si>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</si>
  <si>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</si>
  <si>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</si>
  <si>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</si>
  <si>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</si>
  <si>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</si>
  <si>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</si>
  <si>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</si>
  <si>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</si>
  <si>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</si>
  <si>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</si>
  <si>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</si>
  <si>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</si>
  <si>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</si>
  <si>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</si>
  <si>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</si>
  <si>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</si>
  <si>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</si>
  <si>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</si>
  <si>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</si>
  <si>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</si>
  <si>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</si>
  <si>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</si>
  <si>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</si>
  <si>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</si>
  <si>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</si>
  <si>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</si>
  <si>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</si>
  <si>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</si>
  <si>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</si>
  <si>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</si>
  <si>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</si>
  <si>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</si>
  <si>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</si>
  <si>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</si>
  <si>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</si>
  <si>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</si>
  <si>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</si>
  <si>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</si>
  <si>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</si>
  <si>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</si>
  <si>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</si>
  <si>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</si>
  <si>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</si>
  <si>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</si>
  <si>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</si>
  <si>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</si>
  <si>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</si>
  <si>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</si>
  <si>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</si>
  <si>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</si>
  <si>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</si>
  <si>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</si>
  <si>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</si>
  <si>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</si>
  <si>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</si>
  <si>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</si>
  <si>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</si>
  <si>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</si>
  <si>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</si>
  <si>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</si>
  <si>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</si>
  <si>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</si>
  <si>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</si>
  <si>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</si>
  <si>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</si>
  <si>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</si>
  <si>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</si>
  <si>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</si>
  <si>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</si>
  <si>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</si>
  <si>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</si>
  <si>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</si>
  <si>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</si>
  <si>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</si>
  <si>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</si>
  <si>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</si>
  <si>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</si>
  <si>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</si>
  <si>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</si>
  <si>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</si>
  <si>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</si>
  <si>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</si>
  <si>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</si>
  <si>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</si>
  <si>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</si>
  <si>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</si>
  <si>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</si>
  <si>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</si>
  <si>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</si>
  <si>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</si>
  <si>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</si>
  <si>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</si>
  <si>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</si>
  <si>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</si>
  <si>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</si>
  <si>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</si>
  <si>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</si>
  <si>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</si>
  <si>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</si>
  <si>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</si>
  <si>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</si>
  <si>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</si>
  <si>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</si>
  <si>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</si>
  <si>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</si>
  <si>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</si>
  <si>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</si>
  <si>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</si>
  <si>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</si>
  <si>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</si>
  <si>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</si>
  <si>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</si>
  <si>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</si>
  <si>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</si>
  <si>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</si>
  <si>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</si>
  <si>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</si>
  <si>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</si>
  <si>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</si>
  <si>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</si>
  <si>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</si>
  <si>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</si>
  <si>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</si>
  <si>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</si>
  <si>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</si>
  <si>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</si>
  <si>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</si>
  <si>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</si>
  <si>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</si>
  <si>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</si>
  <si>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</si>
  <si>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</si>
  <si>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</si>
  <si>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</si>
  <si>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</si>
  <si>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</si>
  <si>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</si>
  <si>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</si>
  <si>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</si>
  <si>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</si>
  <si>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</si>
  <si>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</si>
  <si>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</si>
  <si>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</si>
  <si>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</si>
  <si>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</si>
  <si>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</si>
  <si>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</si>
  <si>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</si>
  <si>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</si>
  <si>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</si>
  <si>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</si>
  <si>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</si>
  <si>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</si>
  <si>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</si>
  <si>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</si>
  <si>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</si>
  <si>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</si>
  <si>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</si>
  <si>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</si>
  <si>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</si>
  <si>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</si>
  <si>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</si>
  <si>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</si>
  <si>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</si>
  <si>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</si>
  <si>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</si>
  <si>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</si>
  <si>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</si>
  <si>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</si>
  <si>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</si>
  <si>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</si>
  <si>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</si>
  <si>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</si>
  <si>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</si>
  <si>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</si>
  <si>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</si>
  <si>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</si>
  <si>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</si>
  <si>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</si>
  <si>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</si>
  <si>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</si>
  <si>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</si>
  <si>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</si>
  <si>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</si>
  <si>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</si>
  <si>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</si>
  <si>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</si>
  <si>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</si>
  <si>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</si>
  <si>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</si>
  <si>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</si>
  <si>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</si>
  <si>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</si>
  <si>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</si>
  <si>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</si>
  <si>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</si>
  <si>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</si>
  <si>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</si>
  <si>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</si>
  <si>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</si>
  <si>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</si>
  <si>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</si>
  <si>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</si>
  <si>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</si>
  <si>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</si>
  <si>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</si>
  <si>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</si>
  <si>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</si>
  <si>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</si>
  <si>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</si>
  <si>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</si>
  <si>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</si>
  <si>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</si>
  <si>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</si>
  <si>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</si>
  <si>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</si>
  <si>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</si>
  <si>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</si>
  <si>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</si>
  <si>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</si>
  <si>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</si>
  <si>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</si>
  <si>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</si>
  <si>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</si>
  <si>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</si>
  <si>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</si>
  <si>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</si>
  <si>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</si>
  <si>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</si>
  <si>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</si>
  <si>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</si>
  <si>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</si>
  <si>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</si>
  <si>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</si>
  <si>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</si>
  <si>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</si>
  <si>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</si>
  <si>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</si>
  <si>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</si>
  <si>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</si>
  <si>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</si>
  <si>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</si>
  <si>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</si>
  <si>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</si>
  <si>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</si>
  <si>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</si>
  <si>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</si>
  <si>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</si>
  <si>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</si>
  <si>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</si>
  <si>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</si>
  <si>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</si>
  <si>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</si>
  <si>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</si>
  <si>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</si>
  <si>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</si>
  <si>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</si>
  <si>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</si>
  <si>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</si>
  <si>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</si>
  <si>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</si>
  <si>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</si>
  <si>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</si>
  <si>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</si>
  <si>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</si>
  <si>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</si>
  <si>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</si>
  <si>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</si>
  <si>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</si>
  <si>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</si>
  <si>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</si>
  <si>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</si>
  <si>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</si>
  <si>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</si>
  <si>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</si>
  <si>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</si>
  <si>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</si>
  <si>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</si>
  <si>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</si>
  <si>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</si>
  <si>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</si>
  <si>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</si>
  <si>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</si>
  <si>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</si>
  <si>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</si>
  <si>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</si>
  <si>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</si>
  <si>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</si>
  <si>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</si>
  <si>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</si>
  <si>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</si>
  <si>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</si>
  <si>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</si>
  <si>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</si>
  <si>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</si>
  <si>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</si>
  <si>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</si>
  <si>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</si>
  <si>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</si>
  <si>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</si>
  <si>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</si>
  <si>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</si>
  <si>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</si>
  <si>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</si>
  <si>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</si>
  <si>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</si>
  <si>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</si>
  <si>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</si>
  <si>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</si>
  <si>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</si>
  <si>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</si>
  <si>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</si>
  <si>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</si>
  <si>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</si>
  <si>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</si>
  <si>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</si>
  <si>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</si>
  <si>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</si>
  <si>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</si>
  <si>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</si>
  <si>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</si>
  <si>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</si>
  <si>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</si>
  <si>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</si>
  <si>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</si>
  <si>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</si>
  <si>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</si>
  <si>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</si>
  <si>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</si>
  <si>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</si>
  <si>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</si>
  <si>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</si>
  <si>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</si>
  <si>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</si>
  <si>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</si>
  <si>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</si>
  <si>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</si>
  <si>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</si>
  <si>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</si>
  <si>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</si>
  <si>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</si>
  <si>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</si>
  <si>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</si>
  <si>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</si>
  <si>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</si>
  <si>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</si>
  <si>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</si>
  <si>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</si>
  <si>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</si>
  <si>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</si>
  <si>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</si>
  <si>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</si>
  <si>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</si>
  <si>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</si>
  <si>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</si>
  <si>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</si>
  <si>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</si>
  <si>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</si>
  <si>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</si>
  <si>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</si>
  <si>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</si>
  <si>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</si>
  <si>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</si>
  <si>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</si>
  <si>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</si>
  <si>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</si>
  <si>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</si>
  <si>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</si>
  <si>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</si>
  <si>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</si>
  <si>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</si>
  <si>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</si>
  <si>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</si>
  <si>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</si>
  <si>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</si>
  <si>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</si>
  <si>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</si>
  <si>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</si>
  <si>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</si>
  <si>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</si>
  <si>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</si>
  <si>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</si>
  <si>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</si>
  <si>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</si>
  <si>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</si>
  <si>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</si>
  <si>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</si>
  <si>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</si>
  <si>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</si>
  <si>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</si>
  <si>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</si>
  <si>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</si>
  <si>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</si>
  <si>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</si>
  <si>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</si>
  <si>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</si>
  <si>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</si>
  <si>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</si>
  <si>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</si>
  <si>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</si>
  <si>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</si>
  <si>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</si>
  <si>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</si>
  <si>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</si>
  <si>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</si>
  <si>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</si>
  <si>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</si>
  <si>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</si>
  <si>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</si>
  <si>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</si>
  <si>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</si>
  <si>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</si>
  <si>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</si>
  <si>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</si>
  <si>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</si>
  <si>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</si>
  <si>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</si>
  <si>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</si>
  <si>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</si>
  <si>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</si>
  <si>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</si>
  <si>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</si>
  <si>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</si>
  <si>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</si>
  <si>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</si>
  <si>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</si>
  <si>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</si>
  <si>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</si>
  <si>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</si>
  <si>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</si>
  <si>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</si>
  <si>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</si>
  <si>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</si>
  <si>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</si>
  <si>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</si>
  <si>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</si>
  <si>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</si>
  <si>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</si>
  <si>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</si>
  <si>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</si>
  <si>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</si>
  <si>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</si>
  <si>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</si>
  <si>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</si>
  <si>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</si>
  <si>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</si>
  <si>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</si>
  <si>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</si>
  <si>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</si>
  <si>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</si>
  <si>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</si>
  <si>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</si>
  <si>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</si>
  <si>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</si>
  <si>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</si>
  <si>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</si>
  <si>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</si>
  <si>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</si>
  <si>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</si>
  <si>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</si>
  <si>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</si>
  <si>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</si>
  <si>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</si>
  <si>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</si>
  <si>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</si>
  <si>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</si>
  <si>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</si>
  <si>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</si>
  <si>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</si>
  <si>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</si>
  <si>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</si>
  <si>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</si>
  <si>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</si>
  <si>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</si>
  <si>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</si>
  <si>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</si>
  <si>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</si>
  <si>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</si>
  <si>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</si>
  <si>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</si>
  <si>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</si>
  <si>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</si>
  <si>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</si>
  <si>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</si>
  <si>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</si>
  <si>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</si>
  <si>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</si>
  <si>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</si>
  <si>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</si>
  <si>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</si>
  <si>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</si>
  <si>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</si>
  <si>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</si>
  <si>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</si>
  <si>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</si>
  <si>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</si>
  <si>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</si>
  <si>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</si>
  <si>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</si>
  <si>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</si>
  <si>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</si>
  <si>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</si>
  <si>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</si>
  <si>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</si>
  <si>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</si>
  <si>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</si>
  <si>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</si>
  <si>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</si>
  <si>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</si>
  <si>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</si>
  <si>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</si>
  <si>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</si>
  <si>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</si>
  <si>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</si>
  <si>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</si>
  <si>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</si>
  <si>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</si>
  <si>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</si>
  <si>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</si>
  <si>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</si>
  <si>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</si>
  <si>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</si>
  <si>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</si>
  <si>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</si>
  <si>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</si>
  <si>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</si>
  <si>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</si>
  <si>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</si>
  <si>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</si>
  <si>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</si>
  <si>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</si>
  <si>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</si>
  <si>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</si>
  <si>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</si>
  <si>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</si>
  <si>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</si>
  <si>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</si>
  <si>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</si>
  <si>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</si>
  <si>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</si>
  <si>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</si>
  <si>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</si>
  <si>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</si>
  <si>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</si>
  <si>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</si>
  <si>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</si>
  <si>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</si>
  <si>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</si>
  <si>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</si>
  <si>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</si>
  <si>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</si>
  <si>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</si>
  <si>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</si>
  <si>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</si>
  <si>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</si>
  <si>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</si>
  <si>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</si>
  <si>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</si>
  <si>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</si>
  <si>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</si>
  <si>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</si>
  <si>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</si>
  <si>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</si>
  <si>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</si>
  <si>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</si>
  <si>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</si>
  <si>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</si>
  <si>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</si>
  <si>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</si>
  <si>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</si>
  <si>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</si>
  <si>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</si>
  <si>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</si>
  <si>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</si>
  <si>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</si>
  <si>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</si>
  <si>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</si>
  <si>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</si>
  <si>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</si>
  <si>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</si>
  <si>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</si>
  <si>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</si>
  <si>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</si>
  <si>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</si>
  <si>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</si>
  <si>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</si>
  <si>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</si>
  <si>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</si>
  <si>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</si>
  <si>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</si>
  <si>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</si>
  <si>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</si>
  <si>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</si>
  <si>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</si>
  <si>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</si>
  <si>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</si>
  <si>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</si>
  <si>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</si>
  <si>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</si>
  <si>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</si>
  <si>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</si>
  <si>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</si>
  <si>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</si>
  <si>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</si>
  <si>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</si>
  <si>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</si>
  <si>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</si>
  <si>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</si>
  <si>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</si>
  <si>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</si>
  <si>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</si>
  <si>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</si>
  <si>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</si>
  <si>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</si>
  <si>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</si>
  <si>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</si>
  <si>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</si>
  <si>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</si>
  <si>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</si>
  <si>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</si>
  <si>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</si>
  <si>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</si>
  <si>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</si>
  <si>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</si>
  <si>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</si>
  <si>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</si>
  <si>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</si>
  <si>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</si>
  <si>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</si>
  <si>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</si>
  <si>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</si>
  <si>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</si>
  <si>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</si>
  <si>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</si>
  <si>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</si>
  <si>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</si>
  <si>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</si>
  <si>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</si>
  <si>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</si>
  <si>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</si>
  <si>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</si>
  <si>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</si>
  <si>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</si>
  <si>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</si>
  <si>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</si>
  <si>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</si>
  <si>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</si>
  <si>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</si>
  <si>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</si>
  <si>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</si>
  <si>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</si>
  <si>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</si>
  <si>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</si>
  <si>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</si>
  <si>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</si>
  <si>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</si>
  <si>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</si>
  <si>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</si>
  <si>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</si>
  <si>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</si>
  <si>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</si>
  <si>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</si>
  <si>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</si>
  <si>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</si>
  <si>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</si>
  <si>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</si>
  <si>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</si>
  <si>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</si>
  <si>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</si>
  <si>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</si>
  <si>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</si>
  <si>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</si>
  <si>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</si>
  <si>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</si>
  <si>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</si>
  <si>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</si>
  <si>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</si>
  <si>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</si>
  <si>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</si>
  <si>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</si>
  <si>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</si>
  <si>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</si>
  <si>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</si>
  <si>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</si>
  <si>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</si>
  <si>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</si>
  <si>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</si>
  <si>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</si>
  <si>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</si>
  <si>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</si>
  <si>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</si>
  <si>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</si>
  <si>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</si>
  <si>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</si>
  <si>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</si>
  <si>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</si>
  <si>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</si>
  <si>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</si>
  <si>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</si>
  <si>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</si>
  <si>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</si>
  <si>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</si>
  <si>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</si>
  <si>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</si>
  <si>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</si>
  <si>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</si>
  <si>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</si>
  <si>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</si>
  <si>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</si>
  <si>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</si>
  <si>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</si>
  <si>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</si>
  <si>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</si>
  <si>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</si>
  <si>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</si>
  <si>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</si>
  <si>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</si>
  <si>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</si>
  <si>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</si>
  <si>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</si>
  <si>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</si>
  <si>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</si>
  <si>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</si>
  <si>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</si>
  <si>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</si>
  <si>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</si>
  <si>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</si>
  <si>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</si>
  <si>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</si>
  <si>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</si>
  <si>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</si>
  <si>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</si>
  <si>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</si>
  <si>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</si>
  <si>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</si>
  <si>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</si>
  <si>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</si>
  <si>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</si>
  <si>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</si>
  <si>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</si>
  <si>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</si>
  <si>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</si>
  <si>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</si>
  <si>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</si>
  <si>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</si>
  <si>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</si>
  <si>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</si>
  <si>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</si>
  <si>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</si>
  <si>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</si>
  <si>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</si>
  <si>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</si>
  <si>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</si>
  <si>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</si>
  <si>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</si>
  <si>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</si>
  <si>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</si>
  <si>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</si>
  <si>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</si>
  <si>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</si>
  <si>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</si>
  <si>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</si>
  <si>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</si>
  <si>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</si>
  <si>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</si>
  <si>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</si>
  <si>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</si>
  <si>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</si>
  <si>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</si>
  <si>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</si>
  <si>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</si>
  <si>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</si>
  <si>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</si>
  <si>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</si>
  <si>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</si>
  <si>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</si>
  <si>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</si>
  <si>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</si>
  <si>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</si>
  <si>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</si>
  <si>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</si>
  <si>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</si>
  <si>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</si>
  <si>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</si>
  <si>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</si>
  <si>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</si>
  <si>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</si>
  <si>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</si>
  <si>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</si>
  <si>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</si>
  <si>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</si>
  <si>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</si>
  <si>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</si>
  <si>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</si>
  <si>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</si>
  <si>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</si>
  <si>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</si>
  <si>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</si>
  <si>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</si>
  <si>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</si>
  <si>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</si>
  <si>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</si>
  <si>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</si>
  <si>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</si>
  <si>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</si>
  <si>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</si>
  <si>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</si>
  <si>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</si>
  <si>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</si>
  <si>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</si>
  <si>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</si>
  <si>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</si>
  <si>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</si>
  <si>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</si>
  <si>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</si>
  <si>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</si>
  <si>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</si>
  <si>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</si>
  <si>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</si>
  <si>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</si>
  <si>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</si>
  <si>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</si>
  <si>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</si>
  <si>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</si>
  <si>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</si>
  <si>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</si>
  <si>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</si>
  <si>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</si>
  <si>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</si>
  <si>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</si>
  <si>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</si>
  <si>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</si>
  <si>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</si>
  <si>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</si>
  <si>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</si>
  <si>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</si>
  <si>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</si>
  <si>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</si>
  <si>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</si>
  <si>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</si>
  <si>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</si>
  <si>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</si>
  <si>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</si>
  <si>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</si>
  <si>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</si>
  <si>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</si>
  <si>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</si>
  <si>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</si>
  <si>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</si>
  <si>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</si>
  <si>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</si>
  <si>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</si>
  <si>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</si>
  <si>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</si>
  <si>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</si>
  <si>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</si>
  <si>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</si>
  <si>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</si>
  <si>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</si>
  <si>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</si>
  <si>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</si>
  <si>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</si>
  <si>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</si>
  <si>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</si>
  <si>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</si>
  <si>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</si>
  <si>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</si>
  <si>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</si>
  <si>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</si>
  <si>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</si>
  <si>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</si>
  <si>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</si>
  <si>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</si>
  <si>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</si>
  <si>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</si>
  <si>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</si>
  <si>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</si>
  <si>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</si>
  <si>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</si>
  <si>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</si>
  <si>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</si>
  <si>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</si>
  <si>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</si>
  <si>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</si>
  <si>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</si>
  <si>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</si>
  <si>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</si>
  <si>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</si>
  <si>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</si>
  <si>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</si>
  <si>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</si>
  <si>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</si>
  <si>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</si>
  <si>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</si>
  <si>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</si>
  <si>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</si>
  <si>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</si>
  <si>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</si>
  <si>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</si>
  <si>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</si>
  <si>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</si>
  <si>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</si>
  <si>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</si>
  <si>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</si>
  <si>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</si>
  <si>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</si>
  <si>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</si>
  <si>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</si>
  <si>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</si>
  <si>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</si>
  <si>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</si>
  <si>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</si>
  <si>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</si>
  <si>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</si>
  <si>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</si>
  <si>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</si>
  <si>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</si>
  <si>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</si>
  <si>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</si>
  <si>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</si>
  <si>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</si>
  <si>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</si>
  <si>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</si>
  <si>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</si>
  <si>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</si>
  <si>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</si>
  <si>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</si>
  <si>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</si>
  <si>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</si>
  <si>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</si>
  <si>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</si>
  <si>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</si>
  <si>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</si>
  <si>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</si>
  <si>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</si>
  <si>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</si>
  <si>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</si>
  <si>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</si>
  <si>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</si>
  <si>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</si>
  <si>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</si>
  <si>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</si>
  <si>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</si>
  <si>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</si>
  <si>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</si>
  <si>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</si>
  <si>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</si>
  <si>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</si>
  <si>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</si>
  <si>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</si>
  <si>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</si>
  <si>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</si>
  <si>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</si>
  <si>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</si>
  <si>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</si>
  <si>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</si>
  <si>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</si>
  <si>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</si>
  <si>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</si>
  <si>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</si>
  <si>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</si>
  <si>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</si>
  <si>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</si>
  <si>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</si>
  <si>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</si>
  <si>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</si>
  <si>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</si>
  <si>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</si>
  <si>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</si>
  <si>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</si>
  <si>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</si>
  <si>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</si>
  <si>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</si>
  <si>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</si>
  <si>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</si>
  <si>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</si>
  <si>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</si>
  <si>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</si>
  <si>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</si>
  <si>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</si>
  <si>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</si>
  <si>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</si>
  <si>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</si>
  <si>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</si>
  <si>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</si>
  <si>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</si>
  <si>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</si>
  <si>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</si>
  <si>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</si>
  <si>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</si>
  <si>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</si>
  <si>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</si>
  <si>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</si>
  <si>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</si>
  <si>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</si>
  <si>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</si>
  <si>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</si>
  <si>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</si>
  <si>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</si>
  <si>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</si>
  <si>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</si>
  <si>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</si>
  <si>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</si>
  <si>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</si>
  <si>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</si>
  <si>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</si>
  <si>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</si>
  <si>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</si>
  <si>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</si>
  <si>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</si>
  <si>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</si>
  <si>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</si>
  <si>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</si>
  <si>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</si>
  <si>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</si>
  <si>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</si>
  <si>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</si>
  <si>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</si>
  <si>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</si>
  <si>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</si>
  <si>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</si>
  <si>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</si>
  <si>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</si>
  <si>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</si>
  <si>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</si>
  <si>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</si>
  <si>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</si>
  <si>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</si>
  <si>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</si>
  <si>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</si>
  <si>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</si>
  <si>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</si>
  <si>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</si>
  <si>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</si>
  <si>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</si>
  <si>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</si>
  <si>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</si>
  <si>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</si>
  <si>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</si>
  <si>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</si>
  <si>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</si>
  <si>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</si>
  <si>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</si>
  <si>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</si>
  <si>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</si>
  <si>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</si>
  <si>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</si>
  <si>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</si>
  <si>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</si>
  <si>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</si>
  <si>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</si>
  <si>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</si>
  <si>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</si>
  <si>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</si>
  <si>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</si>
  <si>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</si>
  <si>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</si>
  <si>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</si>
  <si>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</si>
  <si>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</si>
  <si>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</si>
  <si>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</si>
  <si>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</si>
  <si>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</si>
  <si>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</si>
  <si>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</si>
  <si>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</si>
  <si>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</si>
  <si>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</si>
  <si>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</si>
  <si>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</si>
  <si>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</si>
  <si>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</si>
  <si>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</si>
  <si>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</si>
  <si>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</si>
  <si>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</si>
  <si>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</si>
  <si>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</si>
  <si>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</si>
  <si>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</si>
  <si>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</si>
  <si>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</si>
  <si>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</si>
  <si>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</si>
  <si>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</si>
  <si>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</si>
  <si>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</si>
  <si>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</si>
  <si>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</si>
  <si>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</si>
  <si>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</si>
  <si>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</si>
  <si>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</si>
  <si>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</si>
  <si>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</si>
  <si>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</si>
  <si>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</si>
  <si>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</si>
  <si>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</si>
  <si>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</si>
  <si>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</si>
  <si>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</si>
  <si>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</si>
  <si>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</si>
  <si>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</si>
  <si>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</si>
  <si>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</si>
  <si>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</si>
  <si>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</si>
  <si>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</si>
  <si>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</si>
  <si>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</si>
  <si>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</si>
  <si>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</si>
  <si>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</si>
  <si>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</si>
  <si>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</si>
  <si>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</si>
  <si>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</si>
  <si>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</si>
  <si>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</si>
  <si>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</si>
  <si>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</si>
  <si>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</si>
  <si>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</si>
  <si>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</si>
  <si>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</si>
  <si>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</si>
  <si>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</si>
  <si>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</si>
  <si>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</si>
  <si>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</si>
  <si>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</si>
  <si>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</si>
  <si>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</si>
  <si>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</si>
  <si>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</si>
  <si>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</si>
  <si>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</si>
  <si>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</si>
  <si>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</si>
  <si>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</si>
  <si>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</si>
  <si>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</si>
  <si>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</si>
  <si>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</si>
  <si>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</si>
  <si>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</si>
  <si>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</si>
  <si>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</si>
  <si>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</si>
  <si>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</si>
  <si>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</si>
  <si>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</si>
  <si>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</si>
  <si>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</si>
  <si>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</si>
  <si>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</si>
  <si>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</si>
  <si>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</si>
  <si>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</si>
  <si>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</si>
  <si>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</si>
  <si>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</si>
  <si>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</si>
  <si>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</si>
  <si>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</si>
  <si>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</si>
  <si>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</si>
  <si>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</si>
  <si>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</si>
  <si>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</si>
  <si>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</si>
  <si>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</si>
  <si>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</si>
  <si>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</si>
  <si>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</si>
  <si>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</si>
  <si>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</si>
  <si>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</si>
  <si>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</si>
  <si>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</si>
  <si>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</si>
  <si>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</si>
  <si>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</si>
  <si>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</si>
  <si>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</si>
  <si>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</si>
  <si>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</si>
  <si>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</si>
  <si>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</si>
  <si>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</si>
  <si>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</si>
  <si>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</si>
  <si>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</si>
  <si>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</si>
  <si>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</si>
  <si>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</si>
  <si>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</si>
  <si>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</si>
  <si>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</si>
  <si>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</si>
  <si>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</si>
  <si>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</si>
  <si>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</si>
  <si>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</si>
  <si>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</si>
  <si>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</si>
  <si>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</si>
  <si>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</si>
  <si>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</si>
  <si>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</si>
  <si>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</si>
  <si>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</si>
  <si>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</si>
  <si>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</si>
  <si>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</si>
  <si>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</si>
  <si>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</si>
  <si>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</si>
  <si>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</si>
  <si>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</si>
  <si>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</si>
  <si>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</si>
  <si>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</si>
  <si>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</si>
  <si>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</si>
  <si>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</si>
  <si>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</si>
  <si>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</si>
  <si>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</si>
  <si>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</si>
  <si>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</si>
  <si>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</si>
  <si>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</si>
  <si>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</si>
  <si>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</si>
  <si>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</si>
  <si>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</si>
  <si>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</si>
  <si>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</si>
  <si>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</si>
  <si>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</si>
  <si>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</si>
  <si>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</si>
  <si>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</si>
  <si>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</si>
  <si>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</si>
  <si>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</si>
  <si>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</si>
  <si>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</si>
  <si>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</si>
  <si>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</si>
  <si>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</si>
  <si>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</si>
  <si>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</si>
  <si>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</si>
  <si>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</si>
  <si>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</si>
  <si>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</si>
  <si>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</si>
  <si>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</si>
  <si>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</si>
  <si>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</si>
  <si>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</si>
  <si>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</si>
  <si>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</si>
  <si>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</si>
  <si>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</si>
  <si>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</si>
  <si>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</si>
  <si>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</si>
  <si>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</si>
  <si>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</si>
  <si>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</si>
  <si>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</si>
  <si>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</si>
  <si>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</si>
  <si>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</si>
  <si>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</si>
  <si>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</si>
  <si>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</si>
  <si>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</si>
  <si>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</si>
  <si>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</si>
  <si>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</si>
  <si>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</si>
  <si>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</si>
  <si>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</si>
  <si>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</si>
  <si>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</si>
  <si>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</si>
  <si>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</si>
  <si>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</si>
  <si>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</si>
  <si>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</si>
  <si>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</si>
  <si>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</si>
  <si>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</si>
  <si>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</si>
  <si>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</si>
  <si>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</si>
  <si>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</si>
  <si>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</si>
  <si>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</si>
  <si>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</si>
  <si>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</si>
  <si>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</si>
  <si>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</si>
  <si>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</si>
  <si>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</si>
  <si>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</si>
  <si>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</si>
  <si>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</si>
  <si>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</si>
  <si>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</si>
  <si>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</si>
  <si>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</si>
  <si>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</si>
  <si>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</si>
  <si>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</si>
  <si>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</si>
  <si>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</si>
  <si>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</si>
  <si>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</si>
  <si>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</si>
  <si>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</si>
  <si>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</si>
  <si>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</si>
  <si>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</si>
  <si>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</si>
  <si>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</si>
  <si>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</si>
  <si>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</si>
  <si>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</si>
  <si>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</si>
  <si>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</si>
  <si>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</si>
  <si>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</si>
  <si>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</si>
  <si>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</si>
  <si>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</si>
  <si>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</si>
  <si>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</si>
  <si>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</si>
  <si>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</si>
  <si>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</si>
  <si>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</si>
  <si>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</si>
  <si>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</si>
  <si>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</si>
  <si>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</si>
  <si>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</si>
  <si>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</si>
  <si>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</si>
  <si>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</si>
  <si>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</si>
  <si>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</si>
  <si>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</si>
  <si>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</si>
  <si>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</si>
  <si>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</si>
  <si>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</si>
  <si>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</si>
  <si>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</si>
  <si>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</si>
  <si>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</si>
  <si>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</si>
  <si>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</si>
  <si>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</si>
  <si>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</si>
  <si>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</si>
  <si>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</si>
  <si>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</si>
  <si>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</si>
  <si>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</si>
  <si>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</si>
  <si>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</si>
  <si>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</si>
  <si>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</si>
  <si>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</si>
  <si>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</si>
  <si>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</si>
  <si>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</si>
  <si>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</si>
  <si>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</si>
  <si>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</si>
  <si>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</si>
  <si>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</si>
  <si>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</si>
  <si>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</si>
  <si>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</si>
  <si>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</si>
  <si>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</si>
  <si>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</si>
  <si>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</si>
  <si>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</si>
  <si>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</si>
  <si>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</si>
  <si>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</si>
  <si>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</si>
  <si>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</si>
  <si>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</si>
  <si>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</si>
  <si>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</si>
  <si>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</si>
  <si>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</si>
  <si>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</si>
  <si>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</si>
  <si>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</si>
  <si>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</si>
  <si>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</si>
  <si>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</si>
  <si>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</si>
  <si>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</si>
  <si>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</si>
  <si>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</si>
  <si>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</si>
  <si>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</si>
  <si>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</si>
  <si>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</si>
  <si>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</si>
  <si>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</si>
  <si>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</si>
  <si>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</si>
  <si>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</si>
  <si>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</si>
  <si>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</si>
  <si>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</si>
  <si>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</si>
  <si>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</si>
  <si>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</si>
  <si>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</si>
  <si>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</si>
  <si>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</si>
  <si>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</si>
  <si>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</si>
  <si>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</si>
  <si>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</si>
  <si>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</si>
  <si>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</si>
  <si>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</si>
  <si>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</si>
  <si>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</si>
  <si>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</si>
  <si>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</si>
  <si>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</si>
  <si>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</si>
  <si>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</si>
  <si>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</si>
  <si>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</si>
  <si>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</si>
  <si>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</si>
  <si>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</si>
  <si>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</si>
  <si>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</si>
  <si>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</si>
  <si>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</si>
  <si>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</si>
  <si>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</si>
  <si>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</si>
  <si>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</si>
  <si>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</si>
  <si>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</si>
  <si>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</si>
  <si>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</si>
  <si>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</si>
  <si>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</si>
  <si>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</si>
  <si>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</si>
  <si>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</si>
  <si>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</si>
  <si>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</si>
  <si>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</si>
  <si>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</si>
  <si>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</si>
  <si>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</si>
  <si>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</si>
  <si>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</si>
  <si>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</si>
  <si>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</si>
  <si>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</si>
  <si>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</si>
  <si>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</si>
  <si>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</si>
  <si>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</si>
  <si>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</si>
  <si>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</si>
  <si>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</si>
  <si>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</si>
  <si>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</si>
  <si>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</si>
  <si>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</si>
  <si>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</si>
  <si>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</si>
  <si>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</si>
  <si>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</si>
  <si>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</si>
  <si>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</si>
  <si>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</si>
  <si>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</si>
  <si>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</si>
  <si>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</si>
  <si>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</si>
  <si>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</si>
  <si>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</si>
  <si>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</si>
  <si>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</si>
  <si>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</si>
  <si>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</si>
  <si>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</si>
  <si>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</si>
  <si>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</si>
  <si>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</si>
  <si>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</si>
  <si>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</si>
  <si>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</si>
  <si>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</si>
  <si>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</si>
  <si>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</si>
  <si>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</si>
  <si>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</si>
  <si>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</si>
  <si>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</si>
  <si>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</si>
  <si>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</si>
  <si>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</si>
  <si>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</si>
  <si>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</si>
  <si>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</si>
  <si>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</si>
  <si>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</si>
  <si>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</si>
  <si>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</si>
  <si>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</si>
  <si>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</si>
  <si>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</si>
  <si>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</si>
  <si>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</si>
  <si>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</si>
  <si>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</si>
  <si>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</si>
  <si>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</si>
  <si>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</si>
  <si>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</si>
  <si>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</si>
  <si>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</si>
  <si>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</si>
  <si>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</si>
  <si>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</si>
  <si>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</si>
  <si>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</si>
  <si>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</si>
  <si>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</si>
  <si>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</si>
  <si>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</si>
  <si>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</si>
  <si>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</si>
  <si>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</si>
  <si>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</si>
  <si>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</si>
  <si>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</si>
  <si>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</si>
  <si>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</si>
  <si>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</si>
  <si>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</si>
  <si>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</si>
  <si>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</si>
  <si>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</si>
  <si>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</si>
  <si>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</si>
  <si>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</si>
  <si>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</si>
  <si>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</si>
  <si>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</si>
  <si>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</si>
  <si>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</si>
  <si>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</si>
  <si>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</si>
  <si>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</si>
  <si>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</si>
  <si>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</si>
  <si>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</si>
  <si>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</si>
  <si>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</si>
  <si>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</si>
  <si>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</si>
  <si>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</si>
  <si>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</si>
  <si>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</si>
  <si>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</si>
  <si>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</si>
  <si>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</si>
  <si>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</si>
  <si>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</si>
  <si>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</si>
  <si>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</si>
  <si>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</si>
  <si>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</si>
  <si>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</si>
  <si>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</si>
  <si>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</si>
  <si>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</si>
  <si>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</si>
  <si>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</si>
  <si>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</si>
  <si>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</si>
  <si>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</si>
  <si>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</si>
  <si>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</si>
  <si>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</si>
  <si>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</si>
  <si>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</si>
  <si>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</si>
  <si>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</si>
  <si>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</si>
  <si>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</si>
  <si>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</si>
  <si>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</si>
  <si>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</si>
  <si>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</si>
  <si>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</si>
  <si>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</si>
  <si>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</si>
  <si>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</si>
  <si>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</si>
  <si>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</si>
  <si>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</si>
  <si>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</si>
  <si>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</si>
  <si>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</si>
  <si>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</si>
  <si>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</si>
  <si>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</si>
  <si>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</si>
  <si>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</si>
  <si>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</si>
  <si>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</si>
  <si>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</si>
  <si>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</si>
  <si>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</si>
  <si>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</si>
  <si>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</si>
  <si>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</si>
  <si>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</si>
  <si>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</si>
  <si>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</si>
  <si>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</si>
  <si>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</si>
  <si>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</si>
  <si>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</si>
  <si>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</si>
  <si>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</si>
  <si>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</si>
  <si>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</si>
  <si>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</si>
  <si>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</si>
  <si>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</si>
  <si>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</si>
  <si>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</si>
  <si>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</si>
  <si>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</si>
  <si>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</si>
  <si>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</si>
  <si>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</si>
  <si>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</si>
  <si>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</si>
  <si>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</si>
  <si>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</si>
  <si>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</si>
  <si>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</si>
  <si>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</si>
  <si>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</si>
  <si>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</si>
  <si>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</si>
  <si>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</si>
  <si>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</si>
  <si>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</si>
  <si>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</si>
  <si>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</si>
  <si>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</si>
  <si>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</si>
  <si>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</si>
  <si>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</si>
  <si>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</si>
  <si>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</si>
  <si>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</si>
  <si>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</si>
  <si>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</si>
  <si>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</si>
  <si>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</si>
  <si>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</si>
  <si>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</si>
  <si>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</si>
  <si>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</si>
  <si>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</si>
  <si>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</si>
  <si>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</si>
  <si>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</si>
  <si>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</si>
  <si>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</si>
  <si>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</si>
  <si>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</si>
  <si>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</si>
  <si>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</si>
  <si>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</si>
  <si>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</si>
  <si>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</si>
  <si>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</si>
  <si>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</si>
  <si>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</si>
  <si>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</si>
  <si>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</si>
  <si>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</si>
  <si>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</si>
  <si>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</si>
  <si>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</si>
  <si>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</si>
  <si>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</si>
  <si>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</si>
  <si>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</si>
  <si>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</si>
  <si>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</si>
  <si>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</si>
  <si>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</si>
  <si>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</si>
  <si>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</si>
  <si>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</si>
  <si>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</si>
  <si>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</si>
  <si>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</si>
  <si>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</si>
  <si>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</si>
  <si>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</si>
  <si>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</si>
  <si>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</si>
  <si>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</si>
  <si>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</si>
  <si>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</si>
  <si>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</si>
  <si>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</si>
  <si>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</si>
  <si>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</si>
  <si>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</si>
  <si>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</si>
  <si>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</si>
  <si>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</si>
  <si>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</si>
  <si>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</si>
  <si>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</si>
  <si>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</si>
  <si>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</si>
  <si>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</si>
  <si>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</si>
  <si>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</si>
  <si>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</si>
  <si>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</si>
  <si>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</si>
  <si>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</si>
  <si>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</si>
  <si>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</si>
  <si>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</si>
  <si>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</si>
  <si>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</si>
  <si>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</si>
  <si>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</si>
  <si>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</si>
  <si>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</si>
  <si>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</si>
  <si>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</si>
  <si>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</si>
  <si>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</si>
  <si>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</si>
  <si>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</si>
  <si>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</si>
  <si>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</si>
  <si>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</si>
  <si>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</si>
  <si>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</si>
  <si>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</si>
  <si>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</si>
  <si>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</si>
  <si>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</si>
  <si>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</si>
  <si>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</si>
  <si>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</si>
  <si>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</si>
  <si>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</si>
  <si>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</si>
  <si>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</si>
  <si>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</si>
  <si>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</si>
  <si>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</si>
  <si>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</si>
  <si>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</si>
  <si>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</si>
  <si>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</si>
  <si>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</si>
  <si>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</si>
  <si>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</si>
  <si>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</si>
  <si>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</si>
  <si>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</si>
  <si>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</si>
  <si>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</si>
  <si>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</si>
  <si>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</si>
  <si>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</si>
  <si>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</si>
  <si>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</si>
  <si>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</si>
  <si>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</si>
  <si>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</si>
  <si>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</si>
  <si>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</si>
  <si>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</si>
  <si>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</si>
  <si>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</si>
  <si>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</si>
  <si>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</si>
  <si>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</si>
  <si>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</si>
  <si>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</si>
  <si>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</si>
  <si>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</si>
  <si>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</si>
  <si>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</si>
  <si>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</si>
  <si>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</si>
  <si>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</si>
  <si>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</si>
  <si>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</si>
  <si>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</si>
  <si>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</si>
  <si>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</si>
  <si>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</si>
  <si>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</si>
  <si>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</si>
  <si>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</si>
  <si>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</si>
  <si>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</si>
  <si>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</si>
  <si>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</si>
  <si>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</si>
  <si>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</si>
  <si>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</si>
  <si>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</si>
  <si>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</si>
  <si>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</si>
  <si>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</si>
  <si>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</si>
  <si>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</si>
  <si>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</si>
  <si>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</si>
  <si>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</si>
  <si>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</si>
  <si>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</si>
  <si>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</si>
  <si>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</si>
  <si>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</si>
  <si>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</si>
  <si>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</si>
  <si>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</si>
  <si>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</si>
  <si>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</si>
  <si>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</si>
  <si>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</si>
  <si>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</si>
  <si>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</si>
  <si>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</si>
  <si>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</si>
  <si>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</si>
  <si>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</si>
  <si>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</si>
  <si>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</si>
  <si>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</si>
  <si>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</si>
  <si>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</si>
  <si>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</si>
  <si>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</si>
  <si>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</si>
  <si>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</si>
  <si>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</si>
  <si>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</si>
  <si>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</si>
  <si>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</si>
  <si>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</si>
  <si>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</si>
  <si>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</si>
  <si>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</si>
  <si>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</si>
  <si>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</si>
  <si>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</si>
  <si>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</si>
  <si>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</si>
  <si>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</si>
  <si>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</si>
  <si>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</si>
  <si>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</si>
  <si>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</si>
  <si>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</si>
  <si>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</si>
  <si>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</si>
  <si>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</si>
  <si>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</si>
  <si>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</si>
  <si>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</si>
  <si>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</si>
  <si>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</si>
  <si>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</si>
  <si>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</si>
  <si>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</si>
  <si>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</si>
  <si>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</si>
  <si>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</si>
  <si>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</si>
  <si>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</si>
  <si>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</si>
  <si>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</si>
  <si>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</si>
  <si>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</si>
  <si>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</si>
  <si>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</si>
  <si>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</si>
  <si>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</si>
  <si>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</si>
  <si>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</si>
  <si>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</si>
  <si>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</si>
  <si>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</si>
  <si>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</si>
  <si>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</si>
  <si>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</si>
  <si>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</si>
  <si>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</si>
  <si>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</si>
  <si>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</si>
  <si>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</si>
  <si>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</si>
  <si>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</si>
  <si>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</si>
  <si>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</si>
  <si>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</si>
  <si>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</si>
  <si>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</si>
  <si>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</si>
  <si>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</si>
  <si>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</si>
  <si>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</si>
  <si>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</si>
  <si>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</si>
  <si>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</si>
  <si>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</si>
  <si>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</si>
  <si>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</si>
  <si>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</si>
  <si>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</si>
  <si>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</si>
  <si>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</si>
  <si>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</si>
  <si>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</si>
  <si>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</si>
  <si>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</si>
  <si>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</si>
  <si>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</si>
  <si>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</si>
  <si>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</si>
  <si>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</si>
  <si>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</si>
  <si>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</si>
  <si>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</si>
  <si>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</si>
  <si>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</si>
  <si>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</si>
  <si>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</si>
  <si>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</si>
  <si>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</si>
  <si>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</si>
  <si>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</si>
  <si>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</si>
  <si>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</si>
  <si>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</si>
  <si>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</si>
  <si>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</si>
  <si>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</si>
  <si>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</si>
  <si>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</si>
  <si>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</si>
  <si>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</si>
  <si>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</si>
  <si>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</si>
  <si>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</si>
  <si>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</si>
  <si>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</si>
  <si>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</si>
  <si>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</si>
  <si>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</si>
  <si>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</si>
  <si>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</si>
  <si>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</si>
  <si>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</si>
  <si>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</si>
  <si>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</si>
  <si>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</si>
  <si>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</si>
  <si>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</si>
  <si>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</si>
  <si>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</si>
  <si>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</si>
  <si>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</si>
  <si>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</si>
  <si>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</si>
  <si>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</si>
  <si>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</si>
  <si>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</si>
  <si>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</si>
  <si>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</si>
  <si>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</si>
  <si>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</si>
  <si>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</si>
  <si>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</si>
  <si>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</si>
  <si>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</si>
  <si>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</si>
  <si>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</si>
  <si>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</si>
  <si>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</si>
  <si>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</si>
  <si>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</si>
  <si>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</si>
  <si>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</si>
  <si>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</si>
  <si>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</si>
  <si>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</si>
  <si>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</si>
  <si>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</si>
  <si>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</si>
  <si>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</si>
  <si>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</si>
  <si>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</si>
  <si>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</si>
  <si>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</si>
  <si>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</si>
  <si>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</si>
  <si>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</si>
  <si>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</si>
  <si>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</si>
  <si>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</si>
  <si>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</si>
  <si>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</si>
  <si>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</si>
  <si>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</si>
  <si>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</si>
  <si>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</si>
  <si>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</si>
  <si>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</si>
  <si>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</si>
  <si>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</si>
  <si>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</si>
  <si>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</si>
  <si>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</si>
  <si>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</si>
  <si>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</si>
  <si>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</si>
  <si>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</si>
  <si>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</si>
  <si>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</si>
  <si>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</si>
  <si>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</si>
  <si>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</si>
  <si>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</si>
  <si>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</si>
  <si>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</si>
  <si>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</si>
  <si>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</si>
  <si>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</si>
  <si>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</si>
  <si>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</si>
  <si>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</si>
  <si>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</si>
  <si>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</si>
  <si>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</si>
  <si>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</si>
  <si>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</si>
  <si>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</si>
  <si>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</si>
  <si>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</si>
  <si>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</si>
  <si>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</si>
  <si>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</si>
  <si>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</si>
  <si>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</si>
  <si>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</si>
  <si>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</si>
  <si>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</si>
  <si>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</si>
  <si>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</si>
  <si>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</si>
  <si>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</si>
  <si>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</si>
  <si>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</si>
  <si>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</si>
  <si>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</si>
  <si>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</si>
  <si>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</si>
  <si>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</si>
  <si>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</si>
  <si>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</si>
  <si>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</si>
  <si>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</si>
  <si>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</si>
  <si>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</si>
  <si>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</si>
  <si>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</si>
  <si>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</si>
  <si>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</si>
  <si>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</si>
  <si>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</si>
  <si>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</si>
  <si>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</si>
  <si>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</si>
  <si>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</si>
  <si>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</si>
  <si>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</si>
  <si>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</si>
  <si>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</si>
  <si>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</si>
  <si>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</si>
  <si>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</si>
  <si>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</si>
  <si>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</si>
  <si>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</si>
  <si>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</si>
  <si>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</si>
  <si>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</si>
  <si>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</si>
  <si>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</si>
  <si>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</si>
  <si>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</si>
  <si>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</si>
  <si>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</si>
  <si>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</si>
  <si>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</si>
  <si>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</si>
  <si>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</si>
  <si>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</si>
  <si>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</si>
  <si>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</si>
  <si>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</si>
  <si>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</si>
  <si>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</si>
  <si>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</si>
  <si>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</si>
  <si>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</si>
  <si>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</si>
  <si>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</si>
  <si>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</si>
  <si>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</si>
  <si>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</si>
  <si>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</si>
  <si>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</si>
  <si>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</si>
  <si>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</si>
  <si>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</si>
  <si>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</si>
  <si>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</si>
  <si>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</si>
  <si>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</si>
  <si>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</si>
  <si>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</si>
  <si>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</si>
  <si>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</si>
  <si>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</si>
  <si>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</si>
  <si>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</si>
  <si>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</si>
  <si>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</si>
  <si>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</si>
  <si>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</si>
  <si>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</si>
  <si>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</si>
  <si>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</si>
  <si>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</si>
  <si>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</si>
  <si>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</si>
  <si>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</si>
  <si>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</si>
  <si>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</si>
  <si>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</si>
  <si>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</si>
  <si>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</si>
  <si>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</si>
  <si>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</si>
  <si>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</si>
  <si>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</si>
  <si>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</si>
  <si>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</si>
  <si>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</si>
  <si>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</si>
  <si>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</si>
  <si>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</si>
  <si>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</si>
  <si>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</si>
  <si>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</si>
  <si>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</si>
  <si>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</si>
  <si>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</si>
  <si>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</si>
  <si>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</si>
  <si>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</si>
  <si>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</si>
  <si>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</si>
  <si>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</si>
  <si>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</si>
  <si>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</si>
  <si>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</si>
  <si>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</si>
  <si>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</si>
  <si>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</si>
  <si>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</si>
  <si>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</si>
  <si>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</si>
  <si>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</si>
  <si>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</si>
  <si>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</si>
  <si>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</si>
  <si>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</si>
  <si>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</si>
  <si>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</si>
  <si>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</si>
  <si>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</si>
  <si>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</si>
  <si>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</si>
  <si>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</si>
  <si>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</si>
  <si>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</si>
  <si>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</si>
  <si>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</si>
  <si>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</si>
  <si>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</si>
  <si>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</si>
  <si>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</si>
  <si>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</si>
  <si>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</si>
  <si>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</si>
  <si>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</si>
  <si>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</si>
  <si>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</si>
  <si>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</si>
  <si>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</si>
  <si>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</si>
  <si>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</si>
  <si>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</si>
  <si>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</si>
  <si>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</si>
  <si>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</si>
  <si>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</si>
  <si>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</si>
  <si>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</si>
  <si>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</si>
  <si>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</si>
  <si>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</si>
  <si>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</si>
  <si>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</si>
  <si>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</si>
  <si>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</si>
  <si>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</si>
  <si>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</si>
  <si>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</si>
  <si>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</si>
  <si>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</si>
  <si>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</si>
  <si>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</si>
  <si>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</si>
  <si>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</si>
  <si>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</si>
  <si>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</si>
  <si>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</si>
  <si>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</si>
  <si>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</si>
  <si>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</si>
  <si>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</si>
  <si>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</si>
  <si>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</si>
  <si>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</si>
  <si>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</si>
  <si>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</si>
  <si>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</si>
  <si>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</si>
  <si>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</si>
  <si>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</si>
  <si>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</si>
  <si>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</si>
  <si>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</si>
  <si>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</si>
  <si>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</si>
  <si>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</si>
  <si>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</si>
  <si>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</si>
  <si>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</si>
  <si>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</si>
  <si>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</si>
  <si>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</si>
  <si>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</si>
  <si>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</si>
  <si>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</si>
  <si>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</si>
  <si>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</si>
  <si>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</si>
  <si>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</si>
  <si>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</si>
  <si>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</si>
  <si>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</si>
  <si>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</si>
  <si>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</si>
  <si>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</si>
  <si>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</si>
  <si>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</si>
  <si>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</si>
  <si>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</si>
  <si>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</si>
  <si>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</si>
  <si>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</si>
  <si>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</si>
  <si>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</si>
  <si>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</si>
  <si>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</si>
  <si>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</si>
  <si>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</si>
  <si>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</si>
  <si>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</si>
  <si>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</si>
  <si>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</si>
  <si>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</si>
  <si>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</si>
  <si>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</si>
  <si>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</si>
  <si>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</si>
  <si>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</si>
  <si>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</si>
  <si>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</si>
  <si>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</si>
  <si>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</si>
  <si>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</si>
  <si>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</si>
  <si>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</si>
  <si>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</si>
  <si>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</si>
  <si>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</si>
  <si>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</si>
  <si>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</si>
  <si>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</si>
  <si>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</si>
  <si>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</si>
  <si>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</si>
  <si>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</si>
  <si>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</si>
  <si>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</si>
  <si>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</si>
  <si>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</si>
  <si>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</si>
  <si>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</si>
  <si>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</si>
  <si>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</si>
  <si>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</si>
  <si>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</si>
  <si>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</si>
  <si>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</si>
  <si>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</si>
  <si>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</si>
  <si>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</si>
  <si>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</si>
  <si>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</si>
  <si>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</si>
  <si>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</si>
  <si>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</si>
  <si>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</si>
  <si>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</si>
  <si>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</si>
  <si>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</si>
  <si>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</si>
  <si>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</si>
  <si>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</si>
  <si>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</si>
  <si>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</si>
  <si>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</si>
  <si>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</si>
  <si>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</si>
  <si>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</si>
  <si>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</si>
  <si>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</si>
  <si>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</si>
  <si>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</si>
  <si>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</si>
  <si>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</si>
  <si>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</si>
  <si>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</si>
  <si>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</si>
  <si>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</si>
  <si>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</si>
  <si>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</si>
  <si>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</si>
  <si>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</si>
  <si>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</si>
  <si>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</si>
  <si>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</si>
  <si>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</si>
  <si>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</si>
  <si>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</si>
  <si>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</si>
  <si>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</si>
  <si>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</si>
  <si>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</si>
  <si>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</si>
  <si>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</si>
  <si>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</si>
  <si>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</si>
  <si>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</si>
  <si>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</si>
  <si>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</si>
  <si>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</si>
  <si>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</si>
  <si>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</si>
  <si>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</si>
  <si>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</si>
  <si>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</si>
  <si>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</si>
  <si>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</si>
  <si>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</si>
  <si>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</si>
  <si>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</si>
  <si>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</si>
  <si>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</si>
  <si>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</si>
  <si>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</si>
  <si>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</si>
  <si>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</si>
  <si>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</si>
  <si>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</si>
  <si>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</si>
  <si>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</si>
  <si>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</si>
  <si>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</si>
  <si>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</si>
  <si>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</si>
  <si>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</si>
  <si>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</si>
  <si>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</si>
  <si>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</si>
  <si>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</si>
  <si>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</si>
  <si>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</si>
  <si>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</si>
  <si>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</si>
  <si>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</si>
  <si>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</si>
  <si>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</si>
  <si>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</si>
  <si>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</si>
  <si>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</si>
  <si>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</si>
  <si>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</si>
  <si>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</si>
  <si>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</si>
  <si>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</si>
  <si>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</si>
  <si>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</si>
  <si>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</si>
  <si>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</si>
  <si>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</si>
  <si>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</si>
  <si>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</si>
  <si>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</si>
  <si>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</si>
  <si>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</si>
  <si>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</si>
  <si>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</si>
  <si>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</si>
  <si>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</si>
  <si>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</si>
  <si>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</si>
  <si>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</si>
  <si>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</si>
  <si>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</si>
  <si>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</si>
  <si>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</si>
  <si>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</si>
  <si>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</si>
  <si>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</si>
  <si>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</si>
  <si>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</si>
  <si>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</si>
  <si>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</si>
  <si>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</si>
  <si>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</si>
  <si>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</si>
  <si>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</si>
  <si>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</si>
  <si>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</si>
  <si>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</si>
  <si>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</si>
  <si>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</si>
  <si>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</si>
  <si>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</si>
  <si>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</si>
  <si>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</si>
  <si>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</si>
  <si>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</si>
  <si>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</si>
  <si>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</si>
  <si>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</si>
  <si>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</si>
  <si>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</si>
  <si>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</si>
  <si>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</si>
  <si>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</si>
  <si>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</si>
  <si>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</si>
  <si>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</si>
  <si>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</si>
  <si>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</si>
  <si>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</si>
  <si>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</si>
  <si>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</si>
  <si>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</si>
  <si>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</si>
  <si>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</si>
  <si>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</si>
  <si>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</si>
  <si>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</si>
  <si>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</si>
  <si>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</si>
  <si>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</si>
  <si>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</si>
  <si>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</si>
  <si>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</si>
  <si>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</si>
  <si>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</si>
  <si>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</si>
  <si>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</si>
  <si>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</si>
  <si>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</si>
  <si>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</si>
  <si>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</si>
  <si>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</si>
  <si>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</si>
  <si>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</si>
  <si>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</si>
  <si>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</si>
  <si>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</si>
  <si>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</si>
  <si>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</si>
  <si>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</si>
  <si>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</si>
  <si>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</si>
  <si>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</si>
  <si>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</si>
  <si>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</si>
  <si>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</si>
  <si>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</si>
  <si>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</si>
  <si>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</si>
  <si>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</si>
  <si>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</si>
  <si>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</si>
  <si>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</si>
  <si>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</si>
  <si>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</si>
  <si>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</si>
  <si>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</si>
  <si>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</si>
  <si>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</si>
  <si>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</si>
  <si>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</si>
  <si>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</si>
  <si>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</si>
  <si>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</si>
  <si>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</si>
  <si>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</si>
  <si>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</si>
  <si>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</si>
  <si>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</si>
  <si>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</si>
  <si>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</si>
  <si>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</si>
  <si>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</si>
  <si>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</si>
  <si>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</si>
  <si>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</si>
  <si>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</si>
  <si>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</si>
  <si>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</si>
  <si>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</si>
  <si>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</si>
  <si>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</si>
  <si>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</si>
  <si>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</si>
  <si>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</si>
  <si>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</si>
  <si>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</si>
  <si>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</si>
  <si>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</si>
  <si>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</si>
  <si>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</si>
  <si>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</si>
  <si>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</si>
  <si>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</si>
  <si>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</si>
  <si>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</si>
  <si>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</si>
  <si>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</si>
  <si>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</si>
  <si>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</si>
  <si>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</si>
  <si>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</si>
  <si>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</si>
  <si>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</si>
  <si>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</si>
  <si>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</si>
  <si>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</si>
  <si>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</si>
  <si>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</si>
  <si>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</si>
  <si>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</si>
  <si>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</si>
  <si>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</si>
  <si>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</si>
  <si>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</si>
  <si>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</si>
  <si>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</si>
  <si>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</si>
  <si>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</si>
  <si>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</si>
  <si>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</si>
  <si>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</si>
  <si>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</si>
  <si>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</si>
  <si>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</si>
  <si>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</si>
  <si>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</si>
  <si>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</si>
  <si>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</si>
  <si>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</si>
  <si>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</si>
  <si>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</si>
  <si>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</si>
  <si>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</si>
  <si>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</si>
  <si>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</si>
  <si>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</si>
  <si>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</si>
  <si>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</si>
  <si>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</si>
  <si>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</si>
  <si>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</si>
  <si>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</si>
  <si>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</si>
  <si>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</si>
  <si>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</si>
  <si>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</si>
  <si>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</si>
  <si>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</si>
  <si>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</si>
  <si>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</si>
  <si>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</si>
  <si>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</si>
  <si>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</si>
  <si>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</si>
  <si>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</si>
  <si>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</si>
  <si>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</si>
  <si>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</si>
  <si>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</si>
  <si>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</si>
  <si>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</si>
  <si>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</si>
  <si>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</si>
  <si>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</si>
  <si>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</si>
  <si>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</si>
  <si>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</si>
  <si>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</si>
  <si>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</si>
  <si>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</si>
  <si>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</si>
  <si>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</si>
  <si>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</si>
  <si>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</si>
  <si>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</si>
  <si>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</si>
  <si>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</si>
  <si>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</si>
  <si>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</si>
  <si>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</si>
  <si>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</si>
  <si>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</si>
  <si>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</si>
  <si>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</si>
  <si>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</si>
  <si>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</si>
  <si>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</si>
  <si>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</si>
  <si>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</si>
  <si>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</si>
  <si>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</si>
  <si>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</si>
  <si>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</si>
  <si>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</si>
  <si>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</si>
  <si>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</si>
  <si>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</si>
  <si>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</si>
  <si>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</si>
  <si>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</si>
  <si>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</si>
  <si>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</si>
  <si>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</si>
  <si>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</si>
  <si>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</si>
  <si>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</si>
  <si>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</si>
  <si>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</si>
  <si>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</si>
  <si>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</si>
  <si>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</si>
  <si>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</si>
  <si>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</si>
  <si>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</si>
  <si>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</si>
  <si>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</si>
  <si>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</si>
  <si>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</si>
  <si>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</si>
  <si>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</si>
  <si>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</si>
  <si>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</si>
  <si>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</si>
  <si>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</si>
  <si>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</si>
  <si>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</si>
  <si>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</si>
  <si>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</si>
  <si>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</si>
  <si>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</si>
  <si>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</si>
  <si>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</si>
  <si>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</si>
  <si>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</si>
  <si>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</si>
  <si>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</si>
  <si>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</si>
  <si>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</si>
  <si>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</si>
  <si>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</si>
  <si>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</si>
  <si>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</si>
  <si>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</si>
  <si>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</si>
  <si>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</si>
  <si>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</si>
  <si>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</si>
  <si>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</si>
  <si>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</si>
  <si>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</si>
  <si>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</si>
  <si>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</si>
  <si>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</si>
  <si>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</si>
  <si>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</si>
  <si>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</si>
  <si>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</si>
  <si>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</si>
  <si>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</si>
  <si>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</si>
  <si>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</si>
  <si>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</si>
  <si>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</si>
  <si>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</si>
  <si>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</si>
  <si>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</si>
  <si>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</si>
  <si>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</si>
  <si>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</si>
  <si>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</si>
  <si>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</si>
  <si>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</si>
  <si>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</si>
  <si>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</si>
  <si>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</si>
  <si>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</si>
  <si>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</si>
  <si>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</si>
  <si>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</si>
  <si>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</si>
  <si>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</si>
  <si>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</si>
  <si>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</si>
  <si>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</si>
  <si>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</si>
  <si>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</si>
  <si>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</si>
  <si>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</si>
  <si>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</si>
  <si>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</si>
  <si>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</si>
  <si>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</si>
  <si>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</si>
  <si>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</si>
  <si>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</si>
  <si>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</si>
  <si>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</si>
  <si>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</si>
  <si>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</si>
  <si>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</si>
  <si>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</si>
  <si>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</si>
  <si>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</si>
  <si>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</si>
  <si>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</si>
  <si>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</si>
  <si>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</si>
  <si>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</si>
  <si>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</si>
  <si>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</si>
  <si>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</si>
  <si>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</si>
  <si>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</si>
  <si>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</si>
  <si>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</si>
  <si>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</si>
  <si>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</si>
  <si>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</si>
  <si>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</si>
  <si>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</si>
  <si>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</si>
  <si>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</si>
  <si>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</si>
  <si>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</si>
  <si>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</si>
  <si>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</si>
  <si>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</si>
  <si>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</si>
  <si>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</si>
  <si>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</si>
  <si>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</si>
  <si>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</si>
  <si>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</si>
  <si>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</si>
  <si>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</si>
  <si>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</si>
  <si>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</si>
  <si>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</si>
  <si>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</si>
  <si>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</si>
  <si>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</si>
  <si>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</si>
  <si>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</si>
  <si>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</si>
  <si>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</si>
  <si>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</si>
  <si>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</si>
  <si>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</si>
  <si>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</si>
  <si>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</si>
  <si>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</si>
  <si>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</si>
  <si>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</si>
  <si>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</si>
  <si>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</si>
  <si>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</si>
  <si>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</si>
  <si>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</si>
  <si>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</si>
  <si>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</si>
  <si>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</si>
  <si>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</si>
  <si>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</si>
  <si>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</si>
  <si>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</si>
  <si>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</si>
  <si>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</si>
  <si>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</si>
  <si>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</si>
  <si>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</si>
  <si>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</si>
  <si>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</si>
  <si>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</si>
  <si>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</si>
  <si>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</si>
  <si>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</si>
  <si>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</si>
  <si>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</si>
  <si>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</si>
  <si>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</si>
  <si>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</si>
  <si>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</si>
  <si>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</si>
  <si>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</si>
  <si>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</si>
  <si>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</si>
  <si>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</si>
  <si>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</si>
  <si>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</si>
  <si>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</si>
  <si>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</si>
  <si>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</si>
  <si>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</si>
  <si>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</si>
  <si>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</si>
  <si>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</si>
  <si>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</si>
  <si>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</si>
  <si>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</si>
  <si>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</si>
  <si>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</si>
  <si>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</si>
  <si>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</si>
  <si>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</si>
  <si>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</si>
  <si>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</si>
  <si>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</si>
  <si>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</si>
  <si>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</si>
  <si>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</si>
  <si>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</si>
  <si>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</si>
  <si>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</si>
  <si>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</si>
  <si>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</si>
  <si>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</si>
  <si>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</si>
  <si>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</si>
  <si>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</si>
  <si>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</si>
  <si>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</si>
  <si>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</si>
  <si>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</si>
  <si>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</si>
  <si>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</si>
  <si>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</si>
  <si>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</si>
  <si>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</si>
  <si>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</si>
  <si>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</si>
  <si>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</si>
  <si>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</si>
  <si>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</si>
  <si>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</si>
  <si>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</si>
  <si>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</si>
  <si>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</si>
  <si>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</si>
  <si>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</si>
  <si>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</si>
  <si>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</si>
  <si>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</si>
  <si>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</si>
  <si>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</si>
  <si>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</si>
  <si>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</si>
  <si>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</si>
  <si>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</si>
  <si>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</si>
  <si>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</si>
  <si>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</si>
  <si>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</si>
  <si>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</si>
  <si>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</si>
  <si>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</si>
  <si>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</si>
  <si>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</si>
  <si>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</si>
  <si>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</si>
  <si>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</si>
  <si>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</si>
  <si>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</si>
  <si>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</si>
  <si>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</si>
  <si>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</si>
  <si>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</si>
  <si>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</si>
  <si>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</si>
  <si>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</si>
  <si>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</si>
  <si>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</si>
  <si>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</si>
  <si>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</si>
  <si>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</si>
  <si>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</si>
  <si>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</si>
  <si>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</si>
  <si>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</si>
  <si>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</si>
  <si>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</si>
  <si>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</si>
  <si>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</si>
  <si>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</si>
  <si>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</si>
  <si>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</si>
  <si>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</si>
  <si>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</si>
  <si>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</si>
  <si>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</si>
  <si>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</si>
  <si>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</si>
  <si>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</si>
  <si>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</si>
  <si>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</si>
  <si>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</si>
  <si>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</si>
  <si>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</si>
  <si>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</si>
  <si>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</si>
  <si>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</si>
  <si>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</si>
  <si>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</si>
  <si>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</si>
  <si>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</si>
  <si>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</si>
  <si>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</si>
  <si>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</si>
  <si>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</si>
  <si>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</si>
  <si>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</si>
  <si>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</si>
  <si>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</si>
  <si>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</si>
  <si>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</si>
  <si>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</si>
  <si>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</si>
  <si>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</si>
  <si>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</si>
  <si>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</si>
  <si>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</si>
  <si>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</si>
  <si>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</si>
  <si>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</si>
  <si>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</si>
  <si>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</si>
  <si>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</si>
  <si>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</si>
  <si>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</si>
  <si>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</si>
  <si>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</si>
  <si>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</si>
  <si>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</si>
  <si>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</si>
  <si>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</si>
  <si>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</si>
  <si>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</si>
  <si>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</si>
  <si>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</si>
  <si>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</si>
  <si>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</si>
  <si>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</si>
  <si>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</si>
  <si>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</si>
  <si>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</si>
  <si>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</si>
  <si>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</si>
  <si>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</si>
  <si>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</si>
  <si>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</si>
  <si>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</si>
  <si>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</si>
  <si>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</si>
  <si>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</si>
  <si>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</si>
  <si>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</si>
  <si>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</si>
  <si>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</si>
  <si>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</si>
  <si>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</si>
  <si>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</si>
  <si>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</si>
  <si>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</si>
  <si>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</si>
  <si>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</si>
  <si>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</si>
  <si>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</si>
  <si>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</si>
  <si>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</si>
  <si>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</si>
  <si>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</si>
  <si>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</si>
  <si>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</si>
  <si>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</si>
  <si>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</si>
  <si>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</si>
  <si>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</si>
  <si>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</si>
  <si>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</si>
  <si>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</si>
  <si>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</si>
  <si>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</si>
  <si>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</si>
  <si>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</si>
  <si>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</si>
  <si>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</si>
  <si>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</si>
  <si>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</si>
  <si>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</si>
  <si>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</si>
  <si>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</si>
  <si>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</si>
  <si>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</si>
  <si>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</si>
  <si>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</si>
  <si>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</si>
  <si>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</si>
  <si>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</si>
  <si>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</si>
  <si>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</si>
  <si>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</si>
  <si>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</si>
  <si>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</si>
  <si>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</si>
  <si>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</si>
  <si>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</si>
  <si>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</si>
  <si>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</si>
  <si>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</si>
  <si>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</si>
  <si>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</si>
  <si>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</si>
  <si>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</si>
  <si>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</si>
  <si>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</si>
  <si>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</si>
  <si>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</si>
  <si>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</si>
  <si>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</si>
  <si>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</si>
  <si>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</si>
  <si>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</si>
  <si>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</si>
  <si>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</si>
  <si>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</si>
  <si>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</si>
  <si>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</si>
  <si>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</si>
  <si>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</si>
  <si>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</si>
  <si>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</si>
  <si>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</si>
  <si>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</si>
  <si>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</si>
  <si>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</si>
  <si>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</si>
  <si>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</si>
  <si>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</si>
  <si>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</si>
  <si>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</si>
  <si>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</si>
  <si>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</si>
  <si>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</si>
  <si>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</si>
  <si>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</si>
  <si>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</si>
  <si>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</si>
  <si>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</si>
  <si>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</si>
  <si>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</si>
  <si>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</si>
  <si>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</si>
  <si>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</si>
  <si>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</si>
  <si>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</si>
  <si>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</si>
  <si>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</si>
  <si>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</si>
  <si>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</si>
  <si>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</si>
  <si>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</si>
  <si>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</si>
  <si>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</si>
  <si>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</si>
  <si>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</si>
  <si>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</si>
  <si>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</si>
  <si>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</si>
  <si>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</si>
  <si>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</si>
  <si>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</si>
  <si>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</si>
  <si>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</si>
  <si>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</si>
  <si>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</si>
  <si>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</si>
  <si>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</si>
  <si>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</si>
  <si>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</si>
  <si>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</si>
  <si>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</si>
  <si>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</si>
  <si>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</si>
  <si>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</si>
  <si>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</si>
  <si>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</si>
  <si>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</si>
  <si>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</si>
  <si>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</si>
  <si>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</si>
  <si>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</si>
  <si>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</si>
  <si>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</si>
  <si>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</si>
  <si>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</si>
  <si>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</si>
  <si>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</si>
  <si>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</si>
  <si>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</si>
  <si>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</si>
  <si>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</si>
  <si>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</si>
  <si>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</si>
  <si>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</si>
  <si>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</si>
  <si>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</si>
  <si>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</si>
  <si>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</si>
  <si>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</si>
  <si>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</si>
  <si>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</si>
  <si>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</si>
  <si>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</si>
  <si>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</si>
  <si>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</si>
  <si>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</si>
  <si>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</si>
  <si>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</si>
  <si>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</si>
  <si>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</si>
  <si>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</si>
  <si>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</si>
  <si>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</si>
  <si>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</si>
  <si>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</si>
  <si>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</si>
  <si>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</si>
  <si>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</si>
  <si>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</si>
  <si>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</si>
  <si>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</si>
  <si>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</si>
  <si>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</si>
  <si>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</si>
  <si>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</si>
  <si>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</si>
  <si>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</si>
  <si>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</si>
  <si>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</si>
  <si>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</si>
  <si>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</si>
  <si>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</si>
  <si>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</si>
  <si>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</si>
  <si>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</si>
  <si>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</si>
  <si>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</si>
  <si>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</si>
  <si>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</si>
  <si>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</si>
  <si>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</si>
  <si>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</si>
  <si>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</si>
  <si>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</si>
  <si>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</si>
  <si>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</si>
  <si>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</si>
  <si>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</si>
  <si>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</si>
  <si>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</si>
  <si>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</si>
  <si>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</si>
  <si>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</si>
  <si>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</si>
  <si>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</si>
  <si>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</si>
  <si>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</si>
  <si>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</si>
  <si>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</si>
  <si>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</si>
  <si>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</si>
  <si>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</si>
  <si>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</si>
  <si>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</si>
  <si>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</si>
  <si>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</si>
  <si>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</si>
  <si>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</si>
  <si>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</si>
  <si>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</si>
  <si>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</si>
  <si>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</si>
  <si>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</si>
  <si>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</si>
  <si>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</si>
  <si>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</si>
  <si>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</si>
  <si>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</si>
  <si>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</si>
  <si>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</si>
  <si>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</si>
  <si>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</si>
  <si>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</si>
  <si>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</si>
  <si>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</si>
  <si>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</si>
  <si>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</si>
  <si>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</si>
  <si>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</si>
  <si>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</si>
  <si>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</si>
  <si>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</si>
  <si>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</si>
  <si>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</si>
  <si>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</si>
  <si>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</si>
  <si>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</si>
  <si>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</si>
  <si>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</si>
  <si>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</si>
  <si>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</si>
  <si>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</si>
  <si>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</si>
  <si>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</si>
  <si>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</si>
  <si>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</si>
  <si>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</si>
  <si>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</si>
  <si>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</si>
  <si>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</si>
  <si>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</si>
  <si>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</si>
  <si>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</si>
  <si>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</si>
  <si>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</si>
  <si>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</si>
  <si>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</si>
  <si>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</si>
  <si>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</si>
  <si>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</si>
  <si>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</si>
  <si>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</si>
  <si>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</si>
  <si>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</si>
  <si>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</si>
  <si>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</si>
  <si>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</si>
  <si>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</si>
  <si>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</si>
  <si>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</si>
  <si>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</si>
  <si>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</si>
  <si>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</si>
  <si>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</si>
  <si>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</si>
  <si>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</si>
  <si>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</si>
  <si>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</si>
  <si>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</si>
  <si>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</si>
  <si>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</si>
  <si>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</si>
  <si>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</si>
  <si>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</si>
  <si>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</si>
  <si>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</si>
  <si>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</si>
  <si>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</si>
  <si>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</si>
  <si>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</si>
  <si>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</si>
  <si>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</si>
  <si>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</si>
  <si>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</si>
  <si>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</si>
  <si>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</si>
  <si>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</si>
  <si>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</si>
  <si>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</si>
  <si>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</si>
  <si>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</si>
  <si>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</si>
  <si>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</si>
  <si>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</si>
  <si>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</si>
  <si>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</si>
  <si>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</si>
  <si>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</si>
  <si>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</si>
  <si>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</si>
  <si>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</si>
  <si>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</si>
  <si>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</si>
  <si>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</si>
  <si>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</si>
  <si>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</si>
  <si>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</si>
  <si>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</si>
  <si>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</si>
  <si>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</si>
  <si>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</si>
  <si>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</si>
  <si>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</si>
  <si>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</si>
  <si>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</si>
  <si>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</si>
  <si>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</si>
  <si>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</si>
  <si>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</si>
  <si>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</si>
  <si>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</si>
  <si>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</si>
  <si>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</si>
  <si>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</si>
  <si>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</si>
  <si>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</si>
  <si>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</si>
  <si>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</si>
  <si>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</si>
  <si>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</si>
  <si>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</si>
  <si>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</si>
  <si>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</si>
  <si>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</si>
  <si>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</si>
  <si>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</si>
  <si>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</si>
  <si>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</si>
  <si>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</si>
  <si>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</si>
  <si>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</si>
  <si>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</si>
  <si>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</si>
  <si>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</si>
  <si>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</si>
  <si>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</si>
  <si>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</si>
  <si>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</si>
  <si>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</si>
  <si>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</si>
  <si>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</si>
  <si>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</si>
  <si>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</si>
  <si>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</si>
  <si>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</si>
  <si>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</si>
  <si>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</si>
  <si>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</si>
  <si>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</si>
  <si>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</si>
  <si>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</si>
  <si>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</si>
  <si>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</si>
  <si>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</si>
  <si>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</si>
  <si>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</si>
  <si>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</si>
  <si>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</si>
  <si>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</si>
  <si>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</si>
  <si>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</si>
  <si>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</si>
  <si>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</si>
  <si>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</si>
  <si>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</si>
  <si>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</si>
  <si>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</si>
  <si>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</si>
  <si>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</si>
  <si>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</si>
  <si>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</si>
  <si>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</si>
  <si>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</si>
  <si>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</si>
  <si>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</si>
  <si>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</si>
  <si>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</si>
  <si>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</si>
  <si>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</si>
  <si>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</si>
  <si>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</si>
  <si>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</si>
  <si>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</si>
  <si>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</si>
  <si>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</si>
  <si>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</si>
  <si>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</si>
  <si>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</si>
  <si>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</si>
  <si>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</si>
  <si>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</si>
  <si>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</si>
  <si>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</si>
  <si>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</si>
  <si>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</si>
  <si>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</si>
  <si>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</si>
  <si>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</si>
  <si>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</si>
  <si>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</si>
  <si>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</si>
  <si>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</si>
  <si>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</si>
  <si>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</si>
  <si>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</si>
  <si>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</si>
  <si>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</si>
  <si>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</si>
  <si>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</si>
  <si>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</si>
  <si>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</si>
  <si>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</si>
  <si>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</si>
  <si>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</si>
  <si>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</si>
  <si>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</si>
  <si>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</si>
  <si>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</si>
  <si>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</si>
  <si>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</si>
  <si>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</si>
  <si>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</si>
  <si>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</si>
  <si>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</si>
  <si>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</si>
  <si>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</si>
  <si>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</si>
  <si>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</si>
  <si>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</si>
  <si>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</si>
  <si>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</si>
  <si>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</si>
  <si>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</si>
  <si>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</si>
  <si>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</si>
  <si>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</si>
  <si>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</si>
  <si>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</si>
  <si>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</si>
  <si>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</si>
  <si>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</si>
  <si>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</si>
  <si>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</si>
  <si>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</si>
  <si>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</si>
  <si>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</si>
  <si>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</si>
  <si>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</si>
  <si>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</si>
  <si>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</si>
  <si>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</si>
  <si>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</si>
  <si>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</si>
  <si>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</si>
  <si>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</si>
  <si>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</si>
  <si>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</si>
  <si>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</si>
  <si>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</si>
  <si>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</si>
  <si>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</si>
  <si>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</si>
  <si>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</si>
  <si>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</si>
  <si>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</si>
  <si>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</si>
  <si>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</si>
  <si>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</si>
  <si>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</si>
  <si>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</si>
  <si>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</si>
  <si>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</si>
  <si>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</si>
  <si>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</si>
  <si>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</si>
  <si>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</si>
  <si>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</si>
  <si>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</si>
  <si>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</si>
  <si>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</si>
  <si>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</si>
  <si>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</si>
  <si>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</si>
  <si>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</si>
  <si>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</si>
  <si>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</si>
  <si>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</si>
  <si>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</si>
  <si>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</si>
  <si>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</si>
  <si>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</si>
  <si>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</si>
  <si>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</si>
  <si>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</si>
  <si>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</si>
  <si>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</si>
  <si>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</si>
  <si>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</si>
  <si>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</si>
  <si>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</si>
  <si>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</si>
  <si>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</si>
  <si>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</si>
  <si>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</si>
  <si>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</si>
  <si>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</si>
  <si>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</si>
  <si>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</si>
  <si>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</si>
  <si>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</si>
  <si>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</si>
  <si>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</si>
  <si>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</si>
  <si>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</si>
  <si>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</si>
  <si>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</si>
  <si>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</si>
  <si>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</si>
  <si>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</si>
  <si>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</si>
  <si>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</si>
  <si>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</si>
  <si>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</si>
  <si>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</si>
  <si>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</si>
  <si>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</si>
  <si>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</si>
  <si>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</si>
  <si>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</si>
  <si>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</si>
  <si>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</si>
  <si>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</si>
  <si>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</si>
  <si>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</si>
  <si>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</si>
  <si>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</si>
  <si>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</si>
  <si>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</si>
  <si>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</si>
  <si>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</si>
  <si>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</si>
  <si>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</si>
  <si>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</si>
  <si>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</si>
  <si>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</si>
  <si>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</si>
  <si>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</si>
  <si>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</si>
  <si>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</si>
  <si>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</si>
  <si>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</si>
  <si>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</si>
  <si>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</si>
  <si>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</si>
  <si>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</si>
  <si>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</si>
  <si>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</si>
  <si>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</si>
  <si>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</si>
  <si>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</si>
  <si>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</si>
  <si>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</si>
  <si>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</si>
  <si>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</si>
  <si>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</si>
  <si>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</si>
  <si>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</si>
  <si>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</si>
  <si>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</si>
  <si>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</si>
  <si>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</si>
  <si>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</si>
  <si>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</si>
  <si>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</si>
  <si>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</si>
  <si>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</si>
  <si>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</si>
  <si>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</si>
  <si>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</si>
  <si>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</si>
  <si>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</si>
  <si>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</si>
  <si>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</si>
  <si>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</si>
  <si>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</si>
  <si>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</si>
  <si>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</si>
  <si>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</si>
  <si>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</si>
  <si>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</si>
  <si>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</si>
  <si>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</si>
  <si>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</si>
  <si>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</si>
  <si>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</si>
  <si>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</si>
  <si>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</si>
  <si>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</si>
  <si>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</si>
  <si>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</si>
  <si>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</si>
  <si>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</si>
  <si>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</si>
  <si>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</si>
  <si>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</si>
  <si>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</si>
  <si>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</si>
  <si>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</si>
  <si>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</si>
  <si>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</si>
  <si>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</si>
  <si>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</si>
  <si>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</si>
  <si>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</si>
  <si>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</si>
  <si>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</si>
  <si>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</si>
  <si>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</si>
  <si>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</si>
  <si>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</si>
  <si>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</si>
  <si>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</si>
  <si>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</si>
  <si>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</si>
  <si>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</si>
  <si>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</si>
  <si>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</si>
  <si>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</si>
  <si>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</si>
  <si>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</si>
  <si>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</si>
  <si>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</si>
  <si>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</si>
  <si>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</si>
  <si>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</si>
  <si>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</si>
  <si>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</si>
  <si>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</si>
  <si>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</si>
  <si>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</si>
  <si>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</si>
  <si>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</si>
  <si>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</si>
  <si>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</si>
  <si>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</si>
  <si>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</si>
  <si>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</si>
  <si>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</si>
  <si>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</si>
  <si>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</si>
  <si>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</si>
  <si>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</si>
  <si>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</si>
  <si>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</si>
  <si>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</si>
  <si>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</si>
  <si>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</si>
  <si>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</si>
  <si>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</si>
  <si>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</si>
  <si>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</si>
  <si>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</si>
  <si>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</si>
  <si>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</si>
  <si>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</si>
  <si>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</si>
  <si>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</si>
  <si>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</si>
  <si>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</si>
  <si>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</si>
  <si>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</si>
  <si>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</si>
  <si>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</si>
  <si>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</si>
  <si>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</si>
  <si>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</si>
  <si>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</si>
  <si>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</si>
  <si>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</si>
  <si>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</si>
  <si>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</si>
  <si>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</si>
  <si>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</si>
  <si>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</si>
  <si>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</si>
  <si>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</si>
  <si>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</si>
  <si>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</si>
  <si>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</si>
  <si>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</si>
  <si>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</si>
  <si>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</si>
  <si>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</si>
  <si>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</si>
  <si>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</si>
  <si>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</si>
  <si>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</si>
  <si>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</si>
  <si>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</si>
  <si>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</si>
  <si>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</si>
  <si>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</si>
  <si>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</si>
  <si>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</si>
  <si>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</si>
  <si>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</si>
  <si>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</si>
  <si>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</si>
  <si>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</si>
  <si>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</si>
  <si>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</si>
  <si>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</si>
  <si>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</si>
  <si>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</si>
  <si>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</si>
  <si>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</si>
  <si>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</si>
  <si>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</si>
  <si>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</si>
  <si>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</si>
  <si>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</si>
  <si>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</si>
  <si>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</si>
  <si>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</si>
  <si>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</si>
  <si>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</si>
  <si>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</si>
  <si>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</si>
  <si>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</si>
  <si>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</si>
  <si>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</si>
  <si>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</si>
  <si>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</si>
  <si>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</si>
  <si>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</si>
  <si>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</si>
  <si>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</si>
  <si>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</si>
  <si>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</si>
  <si>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</si>
  <si>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</si>
  <si>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</si>
  <si>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</si>
  <si>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</si>
  <si>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</si>
  <si>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</si>
  <si>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</si>
  <si>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</si>
  <si>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</si>
  <si>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</si>
  <si>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</si>
  <si>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</si>
  <si>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</si>
  <si>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</si>
  <si>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</si>
  <si>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</si>
  <si>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</si>
  <si>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</si>
  <si>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</si>
  <si>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</si>
  <si>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</si>
  <si>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</si>
  <si>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</si>
  <si>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</si>
  <si>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</si>
  <si>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</si>
  <si>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</si>
  <si>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</si>
  <si>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</si>
  <si>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</si>
  <si>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</si>
  <si>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</si>
  <si>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</si>
  <si>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</si>
  <si>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</si>
  <si>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</si>
  <si>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</si>
  <si>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</si>
  <si>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</si>
  <si>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</si>
  <si>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</si>
  <si>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</si>
  <si>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</si>
  <si>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</si>
  <si>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</si>
  <si>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</si>
  <si>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</si>
  <si>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</si>
  <si>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</si>
  <si>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</si>
  <si>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</si>
  <si>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</si>
  <si>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</si>
  <si>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</si>
  <si>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</si>
  <si>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</si>
  <si>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</si>
  <si>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</si>
  <si>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</si>
  <si>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</si>
  <si>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</si>
  <si>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</si>
  <si>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</si>
  <si>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</si>
  <si>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</si>
  <si>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</si>
  <si>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</si>
  <si>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</si>
  <si>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</si>
  <si>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</si>
  <si>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</si>
  <si>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</si>
  <si>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</si>
  <si>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</si>
  <si>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</si>
  <si>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</si>
  <si>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</si>
  <si>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</si>
  <si>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</si>
  <si>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</si>
  <si>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</si>
  <si>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</si>
  <si>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</si>
  <si>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</si>
  <si>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</si>
  <si>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</si>
  <si>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</si>
  <si>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</si>
  <si>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</si>
  <si>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</si>
  <si>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</si>
  <si>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</si>
  <si>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</si>
  <si>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</si>
  <si>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</si>
  <si>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</si>
  <si>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</si>
  <si>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</si>
  <si>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</si>
  <si>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</si>
  <si>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</si>
  <si>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</si>
  <si>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</si>
  <si>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</si>
  <si>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</si>
  <si>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</si>
  <si>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</si>
  <si>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</si>
  <si>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</si>
  <si>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</si>
  <si>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</si>
  <si>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</si>
  <si>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</si>
  <si>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</si>
  <si>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</si>
  <si>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</si>
  <si>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</si>
  <si>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</si>
  <si>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</si>
  <si>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</si>
  <si>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</si>
  <si>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</si>
  <si>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</si>
  <si>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</si>
  <si>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</si>
  <si>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</si>
  <si>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</si>
  <si>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</si>
  <si>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</si>
  <si>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</si>
  <si>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</si>
  <si>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</si>
  <si>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</si>
  <si>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</si>
  <si>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</si>
  <si>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</si>
  <si>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</si>
  <si>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</si>
  <si>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</si>
  <si>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</si>
  <si>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</si>
  <si>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</si>
  <si>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</si>
  <si>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</si>
  <si>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</si>
  <si>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</si>
  <si>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</si>
  <si>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</si>
  <si>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</si>
  <si>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</si>
  <si>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</si>
  <si>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</si>
  <si>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</si>
  <si>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</si>
  <si>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</si>
  <si>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</si>
  <si>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</si>
  <si>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</si>
  <si>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</si>
  <si>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</si>
  <si>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</si>
  <si>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</si>
  <si>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</si>
  <si>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</si>
  <si>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</si>
  <si>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</si>
  <si>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</si>
  <si>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</si>
  <si>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</si>
  <si>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</si>
  <si>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</si>
  <si>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</si>
  <si>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</si>
  <si>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</si>
  <si>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</si>
  <si>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</si>
  <si>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</si>
  <si>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</si>
  <si>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</si>
  <si>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</si>
  <si>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</si>
  <si>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</si>
  <si>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</si>
  <si>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</si>
  <si>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</si>
  <si>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</si>
  <si>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</si>
  <si>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</si>
  <si>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</si>
  <si>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</si>
  <si>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</si>
  <si>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</si>
  <si>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</si>
  <si>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</si>
  <si>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</si>
  <si>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</si>
  <si>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</si>
  <si>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</si>
  <si>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</si>
  <si>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</si>
  <si>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</si>
  <si>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</si>
  <si>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</si>
  <si>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</si>
  <si>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</si>
  <si>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</si>
  <si>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</si>
  <si>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</si>
  <si>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</si>
  <si>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</si>
  <si>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</si>
  <si>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</si>
  <si>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</si>
  <si>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</si>
  <si>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</si>
  <si>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</si>
  <si>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</si>
  <si>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</si>
  <si>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</si>
  <si>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</si>
  <si>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</si>
  <si>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</si>
  <si>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</si>
  <si>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</si>
  <si>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</si>
  <si>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</si>
  <si>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</si>
  <si>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</si>
  <si>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</si>
  <si>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</si>
  <si>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</si>
  <si>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</si>
  <si>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</si>
  <si>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</si>
  <si>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</si>
  <si>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</si>
  <si>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</si>
  <si>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</si>
  <si>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</si>
  <si>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</si>
  <si>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</si>
  <si>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</si>
  <si>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</si>
  <si>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</si>
  <si>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</si>
  <si>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</si>
  <si>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</si>
  <si>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</si>
  <si>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</si>
  <si>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</si>
  <si>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</si>
  <si>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</si>
  <si>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</si>
  <si>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</si>
  <si>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</si>
  <si>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</si>
  <si>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</si>
  <si>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</si>
  <si>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</si>
  <si>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</si>
  <si>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</si>
  <si>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</si>
  <si>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</si>
  <si>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</si>
  <si>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</si>
  <si>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</si>
  <si>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</si>
  <si>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</si>
  <si>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</si>
  <si>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</si>
  <si>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</si>
  <si>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</si>
  <si>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</si>
  <si>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</si>
  <si>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</si>
  <si>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</si>
  <si>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</si>
  <si>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</si>
  <si>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</si>
  <si>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</si>
  <si>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</si>
  <si>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</si>
  <si>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</si>
  <si>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</si>
  <si>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</si>
  <si>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</si>
  <si>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</si>
  <si>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</si>
  <si>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</si>
  <si>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</si>
  <si>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</si>
  <si>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</si>
  <si>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</si>
  <si>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</si>
  <si>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</si>
  <si>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</si>
  <si>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</si>
  <si>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</si>
  <si>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</si>
  <si>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</si>
  <si>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</si>
  <si>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</si>
  <si>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</si>
  <si>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</si>
  <si>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</si>
  <si>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</si>
  <si>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</si>
  <si>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</si>
  <si>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</si>
  <si>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</si>
  <si>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</si>
  <si>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</si>
  <si>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</si>
  <si>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</si>
  <si>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</si>
  <si>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</si>
  <si>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</si>
  <si>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</si>
  <si>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</si>
  <si>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</si>
  <si>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</si>
  <si>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</si>
  <si>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</si>
  <si>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</si>
  <si>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</si>
  <si>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</si>
  <si>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</si>
  <si>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</si>
  <si>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</si>
  <si>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</si>
  <si>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</si>
  <si>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</si>
  <si>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</si>
  <si>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</si>
  <si>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</si>
  <si>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</si>
  <si>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</si>
  <si>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</si>
  <si>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</si>
  <si>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</si>
  <si>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</si>
  <si>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</si>
  <si>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</si>
  <si>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</si>
  <si>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</si>
  <si>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</si>
  <si>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</si>
  <si>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</si>
  <si>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</si>
  <si>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</si>
  <si>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</si>
  <si>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</si>
  <si>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</si>
  <si>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</si>
  <si>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</si>
  <si>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</si>
  <si>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</si>
  <si>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</si>
  <si>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</si>
  <si>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</si>
  <si>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</si>
  <si>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</si>
  <si>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</si>
  <si>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</si>
  <si>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</si>
  <si>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</si>
  <si>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</si>
  <si>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</si>
  <si>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</si>
  <si>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</si>
  <si>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</si>
  <si>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</si>
  <si>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</si>
  <si>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</si>
  <si>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</si>
  <si>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</si>
  <si>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</si>
  <si>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</si>
  <si>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</si>
  <si>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</si>
  <si>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</si>
  <si>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</si>
  <si>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</si>
  <si>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</si>
  <si>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</si>
  <si>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</si>
  <si>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</si>
  <si>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</si>
  <si>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</si>
  <si>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</si>
  <si>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</si>
  <si>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</si>
  <si>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</si>
  <si>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</si>
  <si>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</si>
  <si>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</si>
  <si>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</si>
  <si>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</si>
  <si>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</si>
  <si>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</si>
  <si>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</si>
  <si>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</si>
  <si>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</si>
  <si>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</si>
  <si>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</si>
  <si>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</si>
  <si>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</si>
  <si>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</si>
  <si>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</si>
  <si>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</si>
  <si>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</si>
  <si>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</si>
  <si>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</si>
  <si>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</si>
  <si>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</si>
  <si>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</si>
  <si>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</si>
  <si>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</si>
  <si>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</si>
  <si>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</si>
  <si>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</si>
  <si>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</si>
  <si>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</si>
  <si>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</si>
  <si>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</si>
  <si>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</si>
  <si>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</si>
  <si>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</si>
  <si>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</si>
  <si>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</si>
  <si>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</si>
  <si>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</si>
  <si>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</si>
  <si>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</si>
  <si>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</si>
  <si>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</si>
  <si>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</si>
  <si>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</si>
  <si>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</si>
  <si>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</si>
  <si>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</si>
  <si>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</si>
  <si>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</si>
  <si>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</si>
  <si>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</si>
  <si>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</si>
  <si>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</si>
  <si>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</si>
  <si>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</si>
  <si>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</si>
  <si>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</si>
  <si>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</si>
  <si>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</si>
  <si>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</si>
  <si>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</si>
  <si>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</si>
  <si>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</si>
  <si>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</si>
  <si>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</si>
  <si>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</si>
  <si>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</si>
  <si>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</si>
  <si>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</si>
  <si>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</si>
  <si>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</si>
  <si>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</si>
  <si>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</si>
  <si>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</si>
  <si>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</si>
  <si>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</si>
  <si>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</si>
  <si>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</si>
  <si>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</si>
  <si>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</si>
  <si>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</si>
  <si>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</si>
  <si>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</si>
  <si>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</si>
  <si>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</si>
  <si>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</si>
  <si>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</si>
  <si>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</si>
  <si>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</si>
  <si>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</si>
  <si>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</si>
  <si>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</si>
  <si>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</si>
  <si>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</si>
  <si>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</si>
  <si>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</si>
  <si>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</si>
  <si>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</si>
  <si>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</si>
  <si>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</si>
  <si>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</si>
  <si>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</si>
  <si>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</si>
  <si>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</si>
  <si>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</si>
  <si>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</si>
  <si>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</si>
  <si>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</si>
  <si>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</si>
  <si>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</si>
  <si>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</si>
  <si>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</si>
  <si>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</si>
  <si>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</si>
  <si>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</si>
  <si>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</si>
  <si>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</si>
  <si>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</si>
  <si>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</si>
  <si>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</si>
  <si>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</si>
  <si>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</si>
  <si>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</si>
  <si>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</si>
  <si>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</si>
  <si>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</si>
  <si>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</si>
  <si>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</si>
  <si>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</si>
  <si>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</si>
  <si>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</si>
  <si>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</si>
  <si>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</si>
  <si>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</si>
  <si>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</si>
  <si>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</si>
  <si>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</si>
  <si>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</si>
  <si>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</si>
  <si>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</si>
  <si>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</si>
  <si>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</si>
  <si>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</si>
  <si>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</si>
  <si>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</si>
  <si>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</si>
  <si>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</si>
  <si>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</si>
  <si>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</si>
  <si>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</si>
  <si>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</si>
  <si>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</si>
  <si>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</si>
  <si>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</si>
  <si>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</si>
  <si>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</si>
  <si>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</si>
  <si>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</si>
  <si>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</si>
  <si>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</si>
  <si>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</si>
  <si>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</si>
  <si>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</si>
  <si>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</si>
  <si>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</si>
  <si>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</si>
  <si>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</si>
  <si>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</si>
  <si>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</si>
  <si>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</si>
  <si>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</si>
  <si>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</si>
  <si>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</si>
  <si>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</si>
  <si>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</si>
  <si>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</si>
  <si>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</si>
  <si>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</si>
  <si>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</si>
  <si>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</si>
  <si>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</si>
  <si>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</si>
  <si>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</si>
  <si>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</si>
  <si>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</si>
  <si>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</si>
  <si>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</si>
  <si>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</si>
  <si>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</si>
  <si>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</si>
  <si>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</si>
  <si>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</si>
  <si>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</si>
  <si>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</si>
  <si>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</si>
  <si>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</si>
  <si>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</si>
  <si>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</si>
  <si>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</si>
  <si>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</si>
  <si>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</si>
  <si>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</si>
  <si>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</si>
  <si>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</si>
  <si>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</si>
  <si>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</si>
  <si>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</si>
  <si>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</si>
  <si>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</si>
  <si>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</si>
  <si>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</si>
  <si>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</si>
  <si>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</si>
  <si>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</si>
  <si>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</si>
  <si>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</si>
  <si>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</si>
  <si>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</si>
  <si>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</si>
  <si>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</si>
  <si>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</si>
  <si>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</si>
  <si>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</si>
  <si>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</si>
  <si>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</si>
  <si>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</si>
  <si>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</si>
  <si>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</si>
  <si>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</si>
  <si>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</si>
  <si>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</si>
  <si>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</si>
  <si>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</si>
  <si>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</si>
  <si>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</si>
  <si>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</si>
  <si>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</si>
  <si>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</si>
  <si>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</si>
  <si>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</si>
  <si>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</si>
  <si>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</si>
  <si>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</si>
  <si>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</si>
  <si>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</si>
  <si>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</si>
  <si>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</si>
  <si>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</si>
  <si>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</si>
  <si>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</si>
  <si>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</si>
  <si>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</si>
  <si>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</si>
  <si>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</si>
  <si>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</si>
  <si>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</si>
  <si>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</si>
  <si>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</si>
  <si>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</si>
  <si>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</si>
  <si>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</si>
  <si>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</si>
  <si>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</si>
  <si>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</si>
  <si>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</si>
  <si>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</si>
  <si>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</si>
  <si>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</si>
  <si>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</si>
  <si>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</si>
  <si>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</si>
  <si>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</si>
  <si>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</si>
  <si>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</si>
  <si>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</si>
  <si>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</si>
  <si>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</si>
  <si>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</si>
  <si>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</si>
  <si>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</si>
  <si>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</si>
  <si>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</si>
  <si>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</si>
  <si>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</si>
  <si>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</si>
  <si>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</si>
  <si>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</si>
  <si>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</si>
  <si>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</si>
  <si>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</si>
  <si>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</si>
  <si>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</si>
  <si>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</si>
  <si>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</si>
  <si>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</si>
  <si>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</si>
  <si>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</si>
  <si>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</si>
  <si>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</si>
  <si>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</si>
  <si>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</si>
  <si>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</si>
  <si>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</si>
  <si>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</si>
  <si>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</si>
  <si>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</si>
  <si>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</si>
  <si>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</si>
  <si>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</si>
  <si>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</si>
  <si>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</si>
  <si>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</si>
  <si>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</si>
  <si>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</si>
  <si>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</si>
  <si>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</si>
  <si>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</si>
  <si>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</si>
  <si>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</si>
  <si>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</si>
  <si>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</si>
  <si>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</si>
  <si>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</si>
  <si>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</si>
  <si>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</si>
  <si>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</si>
  <si>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</si>
  <si>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</si>
  <si>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</si>
  <si>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</si>
  <si>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</si>
  <si>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</si>
  <si>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</si>
  <si>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</si>
  <si>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</si>
  <si>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</si>
  <si>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</si>
  <si>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</si>
  <si>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</si>
  <si>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</si>
  <si>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</si>
  <si>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</si>
  <si>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</si>
  <si>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</si>
  <si>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</si>
  <si>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</si>
  <si>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</si>
  <si>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</si>
  <si>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</si>
  <si>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</si>
  <si>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</si>
  <si>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</si>
  <si>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</si>
  <si>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</si>
  <si>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</si>
  <si>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</si>
  <si>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</si>
  <si>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</si>
  <si>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</si>
  <si>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</si>
  <si>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</si>
  <si>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</si>
  <si>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</si>
  <si>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</si>
  <si>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</si>
  <si>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</si>
  <si>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</si>
  <si>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</si>
  <si>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</si>
  <si>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</si>
  <si>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</si>
  <si>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</si>
  <si>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</si>
  <si>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</si>
  <si>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</si>
  <si>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</si>
  <si>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</si>
  <si>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</si>
  <si>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</si>
  <si>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</si>
  <si>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</si>
  <si>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</si>
  <si>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</si>
  <si>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</si>
  <si>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</si>
  <si>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</si>
  <si>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</si>
  <si>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</si>
  <si>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</si>
  <si>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</si>
  <si>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</si>
  <si>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</si>
  <si>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</si>
  <si>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</si>
  <si>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</si>
  <si>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</si>
  <si>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</si>
  <si>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</si>
  <si>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</si>
  <si>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</si>
  <si>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</si>
  <si>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</si>
  <si>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</si>
  <si>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</si>
  <si>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</si>
  <si>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</si>
  <si>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</si>
  <si>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</si>
  <si>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</si>
  <si>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</si>
  <si>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</si>
  <si>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</si>
  <si>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</si>
  <si>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</si>
  <si>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</si>
  <si>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</si>
  <si>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</si>
  <si>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</si>
  <si>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</si>
  <si>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</si>
  <si>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</si>
  <si>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</si>
  <si>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</si>
  <si>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</si>
  <si>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</si>
  <si>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</si>
  <si>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</si>
  <si>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</si>
  <si>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</si>
  <si>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</si>
  <si>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</si>
  <si>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</si>
  <si>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</si>
  <si>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</si>
  <si>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</si>
  <si>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</si>
  <si>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</si>
  <si>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</si>
  <si>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</si>
  <si>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</si>
  <si>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</si>
  <si>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</si>
  <si>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</si>
  <si>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</si>
  <si>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</si>
  <si>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</si>
  <si>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</si>
  <si>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</si>
  <si>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</si>
  <si>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</si>
  <si>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</si>
  <si>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</si>
  <si>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</si>
  <si>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</si>
  <si>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</si>
  <si>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</si>
  <si>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</si>
  <si>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</si>
  <si>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</si>
  <si>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</si>
  <si>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</si>
  <si>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</si>
  <si>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</si>
  <si>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</si>
  <si>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</si>
  <si>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</si>
  <si>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</si>
  <si>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</si>
  <si>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</si>
  <si>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</si>
  <si>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</si>
  <si>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</si>
  <si>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</si>
  <si>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</si>
  <si>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</si>
  <si>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</si>
  <si>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</si>
  <si>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</si>
  <si>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</si>
  <si>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</si>
  <si>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</si>
  <si>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</si>
  <si>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</si>
  <si>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</si>
  <si>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</si>
  <si>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</si>
  <si>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</si>
  <si>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</si>
  <si>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</si>
  <si>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</si>
  <si>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</si>
  <si>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</si>
  <si>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</si>
  <si>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</si>
  <si>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</si>
  <si>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</si>
  <si>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</si>
  <si>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</si>
  <si>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</si>
  <si>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</si>
  <si>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</si>
  <si>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</si>
  <si>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</si>
  <si>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</si>
  <si>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</si>
  <si>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</si>
  <si>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</si>
  <si>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</si>
  <si>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</si>
  <si>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</si>
  <si>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</si>
  <si>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</si>
  <si>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</si>
  <si>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</si>
  <si>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</si>
  <si>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</si>
  <si>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</si>
  <si>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</si>
  <si>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</si>
  <si>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</si>
  <si>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</si>
  <si>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</si>
  <si>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</si>
  <si>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</si>
  <si>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</si>
  <si>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</si>
  <si>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</si>
  <si>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</si>
  <si>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</si>
  <si>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</si>
  <si>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</si>
  <si>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</si>
  <si>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</si>
  <si>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</si>
  <si>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</si>
  <si>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</si>
  <si>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</si>
  <si>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</si>
  <si>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</si>
  <si>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</si>
  <si>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</si>
  <si>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</si>
  <si>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</si>
  <si>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</si>
  <si>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</si>
  <si>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</si>
  <si>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</si>
  <si>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</si>
  <si>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</si>
  <si>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</si>
  <si>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</si>
  <si>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</si>
  <si>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</si>
  <si>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</si>
  <si>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</si>
  <si>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</si>
  <si>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</si>
  <si>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</si>
  <si>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</si>
  <si>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</si>
  <si>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</si>
  <si>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</si>
  <si>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</si>
  <si>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</si>
  <si>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</si>
  <si>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</si>
  <si>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</si>
  <si>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</si>
  <si>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</si>
  <si>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</si>
  <si>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</si>
  <si>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</si>
  <si>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</si>
  <si>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</si>
  <si>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</si>
  <si>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</si>
  <si>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</si>
  <si>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</si>
  <si>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</si>
  <si>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</si>
  <si>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</si>
  <si>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</si>
  <si>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</si>
  <si>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</si>
  <si>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</si>
  <si>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</si>
  <si>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</si>
  <si>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</si>
  <si>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</si>
  <si>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</si>
  <si>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</si>
  <si>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</si>
  <si>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</si>
  <si>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</si>
  <si>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</si>
  <si>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</si>
  <si>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</si>
  <si>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</si>
  <si>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</si>
  <si>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</si>
  <si>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</si>
  <si>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</si>
  <si>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</si>
  <si>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</si>
  <si>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</si>
  <si>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</si>
  <si>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</si>
  <si>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</si>
  <si>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</si>
  <si>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</si>
  <si>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</si>
  <si>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</si>
  <si>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</si>
  <si>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</si>
  <si>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</si>
  <si>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</si>
  <si>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</si>
  <si>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</si>
  <si>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</si>
  <si>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</si>
  <si>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</si>
  <si>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</si>
  <si>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</si>
  <si>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</si>
  <si>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</si>
  <si>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</si>
  <si>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</si>
  <si>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</si>
  <si>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</si>
  <si>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</si>
  <si>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</si>
  <si>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</si>
  <si>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</si>
  <si>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</si>
  <si>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</si>
  <si>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</si>
  <si>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</si>
  <si>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</si>
  <si>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</si>
  <si>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</si>
  <si>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</si>
  <si>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</si>
  <si>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</si>
  <si>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</si>
  <si>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</si>
  <si>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</si>
  <si>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</si>
  <si>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</si>
  <si>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</si>
  <si>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</si>
  <si>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</si>
  <si>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</si>
  <si>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</si>
  <si>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</si>
  <si>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</si>
  <si>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</si>
  <si>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</si>
  <si>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</si>
  <si>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</si>
  <si>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</si>
  <si>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</si>
  <si>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</si>
  <si>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</si>
  <si>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</si>
  <si>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</si>
  <si>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</si>
  <si>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</si>
  <si>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</si>
  <si>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</si>
  <si>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</si>
  <si>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</si>
  <si>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</si>
  <si>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</si>
  <si>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</si>
  <si>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</si>
  <si>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</si>
  <si>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</si>
  <si>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</si>
  <si>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</si>
  <si>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</si>
  <si>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</si>
  <si>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</si>
  <si>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</si>
  <si>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</si>
  <si>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</si>
  <si>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</si>
  <si>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</si>
  <si>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</si>
  <si>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</si>
  <si>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</si>
  <si>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</si>
  <si>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</si>
  <si>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</si>
  <si>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</si>
  <si>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</si>
  <si>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</si>
  <si>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</si>
  <si>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</si>
  <si>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</si>
  <si>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</si>
  <si>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</si>
  <si>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</si>
  <si>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</si>
  <si>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</si>
  <si>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</si>
  <si>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</si>
  <si>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</si>
  <si>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</si>
  <si>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</si>
  <si>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</si>
  <si>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</si>
  <si>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</si>
  <si>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</si>
  <si>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</si>
  <si>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</si>
  <si>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</si>
  <si>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</si>
  <si>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</si>
  <si>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</si>
  <si>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</si>
  <si>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</si>
  <si>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</si>
  <si>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</si>
  <si>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</si>
  <si>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</si>
  <si>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</si>
  <si>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</si>
  <si>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</si>
  <si>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</si>
  <si>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</si>
  <si>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</si>
  <si>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</si>
  <si>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</si>
  <si>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</si>
  <si>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</si>
  <si>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</si>
  <si>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</si>
  <si>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</si>
  <si>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</si>
  <si>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</si>
  <si>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</si>
  <si>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</si>
  <si>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</si>
  <si>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</si>
  <si>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</si>
  <si>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</si>
  <si>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</si>
  <si>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</si>
  <si>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</si>
  <si>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</si>
  <si>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</si>
  <si>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</si>
  <si>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</si>
  <si>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</si>
  <si>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</si>
  <si>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</si>
  <si>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</si>
  <si>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</si>
  <si>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</si>
  <si>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</si>
  <si>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</si>
  <si>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</si>
  <si>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</si>
  <si>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</si>
  <si>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</si>
  <si>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</si>
  <si>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</si>
  <si>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</si>
  <si>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</si>
  <si>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</si>
  <si>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</si>
  <si>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</si>
  <si>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</si>
  <si>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</si>
  <si>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</si>
  <si>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</si>
  <si>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</si>
  <si>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</si>
  <si>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</si>
  <si>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</si>
  <si>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</si>
  <si>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</si>
  <si>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</si>
  <si>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</si>
  <si>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</si>
  <si>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</si>
  <si>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</si>
  <si>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</si>
  <si>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</si>
  <si>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</si>
  <si>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</si>
  <si>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</si>
  <si>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</si>
  <si>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</si>
  <si>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</si>
  <si>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</si>
  <si>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</si>
  <si>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</si>
  <si>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</si>
  <si>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</si>
  <si>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</si>
  <si>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</si>
  <si>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</si>
  <si>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</si>
  <si>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</si>
  <si>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</si>
  <si>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</si>
  <si>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</si>
  <si>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</si>
  <si>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</si>
  <si>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</si>
  <si>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</si>
  <si>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</si>
  <si>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</si>
  <si>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</si>
  <si>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</si>
  <si>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</si>
  <si>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</si>
  <si>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</si>
  <si>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</si>
  <si>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</si>
  <si>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</si>
  <si>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</si>
  <si>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</si>
  <si>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</si>
  <si>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</si>
  <si>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</si>
  <si>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</si>
  <si>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</si>
  <si>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</si>
  <si>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</si>
  <si>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</si>
  <si>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</si>
  <si>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</si>
  <si>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</si>
  <si>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</si>
  <si>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</si>
  <si>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</si>
  <si>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</si>
  <si>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</si>
  <si>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</si>
  <si>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</si>
  <si>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</si>
  <si>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</si>
  <si>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</si>
  <si>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</si>
  <si>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</si>
  <si>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</si>
  <si>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</si>
  <si>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</si>
  <si>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</si>
  <si>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</si>
  <si>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</si>
  <si>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</si>
  <si>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</si>
  <si>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</si>
  <si>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</si>
  <si>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</si>
  <si>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</si>
  <si>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</si>
  <si>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</si>
  <si>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</si>
  <si>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</si>
  <si>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</si>
  <si>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</si>
  <si>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</si>
  <si>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</si>
  <si>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</si>
  <si>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</si>
  <si>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</si>
  <si>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</si>
  <si>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</si>
  <si>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</si>
  <si>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</si>
  <si>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</si>
  <si>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</si>
  <si>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</si>
  <si>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</si>
  <si>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</si>
  <si>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</si>
  <si>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</si>
  <si>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</si>
  <si>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</si>
  <si>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</si>
  <si>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</si>
  <si>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</si>
  <si>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</si>
  <si>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</si>
  <si>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</si>
  <si>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</si>
  <si>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</si>
  <si>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</si>
  <si>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</si>
  <si>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</si>
  <si>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</si>
  <si>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</si>
  <si>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</si>
  <si>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</si>
  <si>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</si>
  <si>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</si>
  <si>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</si>
  <si>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</si>
  <si>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</si>
  <si>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</si>
  <si>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</si>
  <si>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</si>
  <si>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</si>
  <si>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</si>
  <si>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</si>
  <si>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</si>
  <si>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</si>
  <si>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</si>
  <si>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</si>
  <si>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</si>
  <si>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</si>
  <si>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</si>
  <si>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</si>
  <si>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</si>
  <si>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</si>
  <si>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</si>
  <si>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</si>
  <si>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</si>
  <si>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</si>
  <si>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</si>
  <si>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</si>
  <si>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</si>
  <si>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</si>
  <si>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</si>
  <si>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</si>
  <si>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</si>
  <si>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</si>
  <si>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</si>
  <si>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</si>
  <si>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</si>
  <si>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</si>
  <si>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</si>
  <si>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</si>
  <si>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</si>
  <si>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</si>
  <si>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</si>
  <si>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</si>
  <si>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</si>
  <si>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</si>
  <si>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</si>
  <si>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</si>
  <si>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</si>
  <si>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</si>
  <si>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</si>
  <si>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</si>
  <si>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</si>
  <si>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</si>
  <si>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</si>
  <si>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</si>
  <si>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</si>
  <si>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</si>
  <si>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</si>
  <si>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</si>
  <si>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</si>
  <si>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</si>
  <si>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</si>
  <si>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</si>
  <si>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</si>
  <si>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</si>
  <si>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</si>
  <si>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</si>
  <si>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</si>
  <si>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</si>
  <si>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</si>
  <si>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</si>
  <si>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</si>
  <si>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</si>
  <si>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</si>
  <si>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</si>
  <si>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</si>
  <si>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</si>
  <si>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</si>
  <si>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</si>
  <si>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</si>
  <si>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</si>
  <si>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</si>
  <si>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</si>
  <si>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</si>
  <si>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</si>
  <si>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</si>
  <si>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</si>
  <si>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</si>
  <si>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</si>
  <si>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</si>
  <si>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</si>
  <si>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</si>
  <si>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</si>
  <si>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</si>
  <si>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</si>
  <si>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</si>
  <si>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</si>
  <si>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</si>
  <si>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</si>
  <si>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</si>
  <si>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</si>
  <si>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</si>
  <si>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</si>
  <si>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</si>
  <si>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</si>
  <si>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</si>
  <si>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</si>
  <si>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</si>
  <si>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</si>
  <si>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</si>
  <si>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</si>
  <si>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</si>
  <si>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</si>
  <si>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</si>
  <si>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</si>
  <si>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</si>
  <si>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</si>
  <si>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</si>
  <si>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</si>
  <si>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</si>
  <si>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</si>
  <si>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</si>
  <si>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</si>
  <si>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</si>
  <si>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</si>
  <si>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</si>
  <si>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</si>
  <si>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</si>
  <si>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</si>
  <si>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</si>
  <si>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</si>
  <si>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</si>
  <si>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</si>
  <si>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</si>
  <si>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</si>
  <si>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</si>
  <si>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</si>
  <si>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</si>
  <si>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</si>
  <si>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</si>
  <si>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</si>
  <si>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</si>
  <si>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</si>
  <si>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</si>
  <si>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</si>
  <si>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</si>
  <si>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</si>
  <si>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</si>
  <si>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</si>
  <si>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</si>
  <si>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</si>
  <si>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</si>
  <si>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</si>
  <si>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</si>
  <si>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</si>
  <si>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</si>
  <si>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</si>
  <si>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</si>
  <si>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</si>
  <si>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</si>
  <si>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</si>
  <si>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</si>
  <si>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</si>
  <si>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</si>
  <si>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</si>
  <si>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</si>
  <si>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</si>
  <si>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</si>
  <si>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</si>
  <si>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</si>
  <si>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</si>
  <si>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</si>
  <si>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</si>
  <si>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</si>
  <si>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</si>
  <si>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</si>
  <si>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</si>
  <si>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</si>
  <si>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</si>
  <si>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</si>
  <si>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</si>
  <si>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</si>
  <si>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</si>
  <si>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</si>
  <si>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</si>
  <si>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</si>
  <si>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</si>
  <si>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</si>
  <si>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</si>
  <si>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</si>
  <si>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</si>
  <si>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</si>
  <si>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</si>
  <si>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</si>
  <si>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</si>
  <si>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</si>
  <si>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</si>
  <si>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</si>
  <si>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</si>
  <si>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</si>
  <si>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</si>
  <si>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</si>
  <si>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</si>
  <si>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</si>
  <si>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</si>
  <si>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</si>
  <si>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</si>
  <si>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</si>
  <si>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</si>
  <si>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</si>
  <si>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</si>
  <si>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</si>
  <si>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</si>
  <si>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</si>
  <si>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</si>
  <si>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</si>
  <si>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</si>
  <si>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</si>
  <si>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</si>
  <si>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</si>
  <si>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</si>
  <si>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</si>
  <si>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</si>
  <si>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</si>
  <si>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</si>
  <si>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</si>
  <si>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</si>
  <si>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</si>
  <si>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</si>
  <si>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</si>
  <si>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</si>
  <si>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</si>
  <si>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</si>
  <si>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</si>
  <si>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</si>
  <si>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</si>
  <si>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</si>
  <si>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</si>
  <si>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</si>
  <si>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</si>
  <si>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</si>
  <si>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</si>
  <si>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</si>
  <si>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</si>
  <si>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</si>
  <si>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</si>
  <si>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</si>
  <si>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</si>
  <si>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</si>
  <si>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</si>
  <si>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</si>
  <si>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</si>
  <si>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</si>
  <si>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</si>
  <si>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</si>
  <si>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</si>
  <si>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</si>
  <si>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</si>
  <si>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</si>
  <si>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</si>
  <si>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</si>
  <si>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</si>
  <si>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</si>
  <si>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</si>
  <si>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</si>
  <si>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</si>
  <si>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</si>
  <si>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</si>
  <si>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</si>
  <si>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</si>
  <si>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</si>
  <si>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</si>
  <si>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</si>
  <si>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</si>
  <si>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</si>
  <si>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</si>
  <si>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</si>
  <si>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</si>
  <si>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</si>
  <si>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</si>
  <si>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</si>
  <si>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</si>
  <si>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</si>
  <si>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</si>
  <si>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</si>
  <si>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</si>
  <si>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</si>
  <si>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</si>
  <si>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</si>
  <si>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</si>
  <si>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</si>
  <si>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</si>
  <si>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</si>
  <si>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</si>
  <si>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</si>
  <si>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</si>
  <si>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</si>
  <si>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</si>
  <si>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</si>
  <si>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</si>
  <si>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</si>
  <si>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</si>
  <si>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</si>
  <si>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</si>
  <si>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</si>
  <si>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</si>
  <si>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</si>
  <si>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</si>
  <si>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</si>
  <si>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</si>
  <si>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</si>
  <si>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</si>
  <si>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</si>
  <si>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</si>
  <si>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</si>
  <si>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</si>
  <si>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</si>
  <si>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</si>
  <si>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</si>
  <si>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</si>
  <si>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</si>
  <si>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</si>
  <si>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</si>
  <si>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</si>
  <si>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</si>
  <si>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</si>
  <si>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</si>
  <si>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</si>
  <si>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</si>
  <si>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</si>
  <si>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</si>
  <si>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</si>
  <si>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</si>
  <si>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</si>
  <si>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</si>
  <si>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</si>
  <si>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</si>
  <si>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</si>
  <si>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</si>
  <si>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</si>
  <si>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</si>
  <si>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</si>
  <si>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</si>
  <si>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</si>
  <si>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</si>
  <si>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</si>
  <si>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</si>
  <si>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</si>
  <si>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</si>
  <si>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</si>
  <si>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</si>
  <si>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</si>
  <si>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</si>
  <si>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</si>
  <si>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</si>
  <si>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</si>
  <si>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</si>
  <si>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</si>
  <si>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</si>
  <si>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</si>
  <si>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</si>
  <si>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</si>
  <si>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</si>
  <si>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</si>
  <si>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</si>
  <si>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</si>
  <si>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</si>
  <si>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</si>
  <si>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</si>
  <si>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</si>
  <si>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</si>
  <si>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</si>
  <si>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</si>
  <si>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</si>
  <si>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</si>
  <si>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</si>
  <si>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</si>
  <si>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</si>
  <si>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</si>
  <si>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</si>
  <si>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</si>
  <si>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</si>
  <si>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</si>
  <si>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</si>
  <si>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</si>
  <si>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</si>
  <si>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</si>
  <si>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</si>
  <si>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</si>
  <si>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</si>
  <si>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</si>
  <si>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</si>
  <si>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</si>
  <si>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</si>
  <si>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</si>
  <si>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</si>
  <si>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</si>
  <si>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</si>
  <si>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</si>
  <si>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</si>
  <si>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</si>
  <si>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</si>
  <si>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</si>
  <si>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</si>
  <si>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</si>
  <si>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</si>
  <si>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</si>
  <si>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</si>
  <si>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</si>
  <si>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</si>
  <si>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</si>
  <si>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</si>
  <si>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</si>
  <si>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</si>
  <si>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</si>
  <si>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</si>
  <si>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</si>
  <si>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</si>
  <si>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</si>
  <si>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</si>
  <si>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</si>
  <si>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</si>
  <si>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</si>
  <si>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</si>
  <si>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</si>
  <si>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</si>
  <si>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</si>
  <si>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</si>
  <si>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</si>
  <si>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</si>
  <si>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</si>
  <si>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</si>
  <si>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</si>
  <si>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</si>
  <si>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</si>
  <si>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</si>
  <si>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</si>
  <si>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</si>
  <si>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</si>
  <si>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</si>
  <si>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</si>
  <si>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</si>
  <si>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</si>
  <si>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</si>
  <si>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</si>
  <si>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</si>
  <si>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</si>
  <si>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</si>
  <si>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</si>
  <si>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</si>
  <si>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</si>
  <si>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</si>
  <si>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</si>
  <si>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</si>
  <si>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</si>
  <si>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</si>
  <si>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</si>
  <si>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</si>
  <si>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</si>
  <si>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</si>
  <si>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</si>
  <si>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</si>
  <si>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</si>
  <si>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</si>
  <si>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</si>
  <si>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</si>
  <si>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</si>
  <si>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</si>
  <si>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</si>
  <si>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</si>
  <si>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</si>
  <si>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</si>
  <si>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</si>
  <si>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</si>
  <si>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</si>
  <si>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</si>
  <si>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</si>
  <si>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</si>
  <si>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</si>
  <si>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</si>
  <si>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</si>
  <si>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</si>
  <si>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</si>
  <si>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</si>
  <si>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</si>
  <si>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</si>
  <si>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</si>
  <si>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</si>
  <si>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</si>
  <si>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</si>
  <si>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</si>
  <si>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</si>
  <si>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</si>
  <si>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</si>
  <si>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</si>
  <si>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</si>
  <si>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</si>
  <si>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</si>
  <si>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</si>
  <si>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</si>
  <si>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</si>
  <si>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</si>
  <si>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</si>
  <si>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</si>
  <si>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</si>
  <si>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</si>
  <si>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</si>
  <si>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</si>
  <si>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</si>
  <si>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</si>
  <si>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</si>
  <si>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</si>
  <si>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</si>
  <si>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</si>
  <si>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</si>
  <si>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</si>
  <si>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</si>
  <si>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</si>
  <si>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</si>
  <si>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</si>
  <si>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</si>
  <si>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</si>
  <si>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</si>
  <si>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</si>
  <si>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</si>
  <si>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</si>
  <si>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</si>
  <si>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</si>
  <si>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</si>
  <si>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</si>
  <si>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</si>
  <si>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</si>
  <si>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</si>
  <si>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</si>
  <si>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</si>
  <si>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</si>
  <si>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</si>
  <si>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</si>
  <si>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</si>
  <si>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</si>
  <si>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</si>
  <si>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</si>
  <si>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</si>
  <si>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</si>
  <si>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</si>
  <si>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</si>
  <si>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</si>
  <si>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</si>
  <si>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</si>
  <si>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</si>
  <si>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</si>
  <si>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</si>
  <si>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</si>
  <si>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</si>
  <si>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</si>
  <si>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</si>
  <si>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</si>
  <si>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</si>
  <si>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</si>
  <si>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</si>
  <si>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</si>
  <si>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</si>
  <si>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</si>
  <si>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</si>
  <si>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</si>
  <si>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</si>
  <si>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</si>
  <si>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</si>
  <si>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</si>
  <si>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</si>
  <si>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</si>
  <si>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</si>
  <si>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</si>
  <si>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</si>
  <si>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</si>
  <si>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</si>
  <si>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</si>
  <si>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</si>
  <si>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</si>
  <si>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</si>
  <si>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</si>
  <si>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</si>
  <si>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</si>
  <si>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</si>
  <si>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</si>
  <si>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</si>
  <si>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</si>
  <si>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</si>
  <si>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</si>
  <si>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</si>
  <si>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</si>
  <si>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</si>
  <si>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</si>
  <si>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</si>
  <si>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</si>
  <si>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</si>
  <si>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</si>
  <si>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</si>
  <si>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</si>
  <si>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</si>
  <si>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</si>
  <si>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</si>
  <si>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</si>
  <si>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</si>
  <si>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</si>
  <si>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</si>
  <si>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</si>
  <si>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</si>
  <si>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</si>
  <si>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</si>
  <si>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</si>
  <si>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</si>
  <si>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</si>
  <si>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</si>
  <si>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</si>
  <si>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</si>
  <si>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</si>
  <si>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</si>
  <si>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</si>
  <si>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</si>
  <si>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</si>
  <si>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</si>
  <si>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</si>
  <si>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</si>
  <si>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</si>
  <si>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</si>
  <si>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</si>
  <si>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</si>
  <si>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</si>
  <si>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</si>
  <si>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</si>
  <si>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</si>
  <si>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</si>
  <si>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</si>
  <si>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</si>
  <si>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</si>
  <si>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</si>
  <si>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</si>
  <si>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</si>
  <si>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</si>
  <si>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</si>
  <si>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</si>
  <si>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</si>
  <si>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</si>
  <si>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</si>
  <si>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</si>
  <si>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</si>
  <si>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</si>
  <si>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</si>
  <si>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</si>
  <si>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</si>
  <si>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</si>
  <si>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</si>
  <si>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</si>
  <si>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</si>
  <si>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</si>
  <si>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</si>
  <si>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</si>
  <si>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</si>
  <si>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</si>
  <si>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</si>
  <si>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</si>
  <si>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</si>
  <si>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</si>
  <si>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</si>
  <si>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</si>
  <si>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</si>
  <si>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</si>
  <si>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</si>
  <si>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</si>
  <si>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</si>
  <si>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</si>
  <si>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</si>
  <si>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</si>
  <si>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</si>
  <si>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</si>
  <si>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</si>
  <si>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</si>
  <si>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</si>
  <si>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</si>
  <si>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</si>
  <si>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</si>
  <si>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</si>
  <si>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</si>
  <si>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</si>
  <si>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</si>
  <si>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</si>
  <si>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</si>
  <si>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</si>
  <si>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</si>
  <si>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</si>
  <si>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</si>
  <si>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</si>
  <si>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</si>
  <si>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</si>
  <si>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</si>
  <si>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</si>
  <si>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</si>
  <si>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</si>
  <si>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</si>
  <si>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</si>
  <si>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</si>
  <si>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</si>
  <si>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</si>
  <si>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</si>
  <si>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</si>
  <si>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</si>
  <si>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</si>
  <si>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</si>
  <si>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</si>
  <si>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</si>
  <si>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</si>
  <si>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</si>
  <si>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</si>
  <si>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</si>
  <si>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</si>
  <si>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</si>
  <si>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</si>
  <si>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</si>
  <si>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</si>
  <si>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</si>
  <si>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</si>
  <si>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</si>
  <si>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</si>
  <si>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</si>
  <si>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</si>
  <si>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</si>
  <si>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</si>
  <si>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</si>
  <si>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</si>
  <si>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</si>
  <si>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</si>
  <si>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</si>
  <si>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</si>
  <si>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</si>
  <si>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</si>
  <si>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</si>
  <si>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</si>
  <si>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</si>
  <si>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</si>
  <si>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</si>
  <si>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</si>
  <si>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</si>
  <si>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</si>
  <si>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</si>
  <si>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</si>
  <si>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</si>
  <si>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</si>
  <si>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</si>
  <si>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</si>
  <si>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</si>
  <si>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</si>
  <si>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</si>
  <si>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</si>
  <si>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</si>
  <si>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</si>
  <si>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</si>
  <si>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</si>
  <si>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</si>
  <si>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</si>
  <si>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</si>
  <si>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</si>
  <si>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</si>
  <si>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</si>
  <si>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</si>
  <si>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</si>
  <si>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</si>
  <si>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</si>
  <si>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</si>
  <si>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</si>
  <si>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</si>
  <si>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</si>
  <si>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</si>
  <si>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</si>
  <si>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</si>
  <si>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</si>
  <si>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</si>
  <si>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</si>
  <si>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</si>
  <si>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</si>
  <si>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</si>
  <si>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</si>
  <si>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</si>
  <si>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</si>
  <si>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</si>
  <si>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</si>
  <si>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</si>
  <si>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</si>
  <si>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</si>
  <si>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</si>
  <si>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</si>
  <si>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</si>
  <si>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</si>
  <si>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</si>
  <si>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</si>
  <si>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</si>
  <si>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</si>
  <si>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</si>
  <si>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</si>
  <si>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</si>
  <si>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</si>
  <si>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</si>
  <si>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</si>
  <si>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</si>
  <si>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</si>
  <si>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</si>
  <si>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</si>
  <si>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</si>
  <si>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</si>
  <si>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</si>
  <si>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</si>
  <si>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</si>
  <si>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</si>
  <si>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</si>
  <si>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</si>
  <si>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</si>
  <si>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</si>
  <si>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</si>
  <si>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</si>
  <si>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</si>
  <si>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</si>
  <si>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</si>
  <si>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</si>
  <si>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</si>
  <si>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</si>
  <si>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</si>
  <si>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</si>
  <si>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</si>
  <si>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</si>
  <si>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</si>
  <si>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</si>
  <si>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</si>
  <si>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</si>
  <si>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</si>
  <si>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</si>
  <si>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</si>
  <si>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</si>
  <si>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</si>
  <si>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</si>
  <si>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</si>
  <si>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</si>
  <si>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</si>
  <si>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</si>
  <si>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</si>
  <si>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</si>
  <si>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</si>
  <si>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</si>
  <si>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</si>
  <si>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</si>
  <si>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</si>
  <si>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</si>
  <si>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</si>
  <si>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</si>
  <si>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</si>
  <si>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</si>
  <si>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</si>
  <si>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</si>
  <si>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</si>
  <si>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</si>
  <si>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</si>
  <si>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</si>
  <si>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</si>
  <si>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</si>
  <si>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</si>
  <si>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</si>
  <si>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</si>
  <si>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</si>
  <si>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</si>
  <si>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</si>
  <si>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</si>
  <si>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</si>
  <si>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</si>
  <si>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</si>
  <si>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</si>
  <si>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</si>
  <si>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</si>
  <si>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</si>
  <si>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</si>
  <si>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</si>
  <si>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</si>
  <si>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</si>
  <si>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</si>
  <si>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</si>
  <si>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</si>
  <si>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</si>
  <si>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</si>
  <si>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</si>
  <si>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</si>
  <si>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</si>
  <si>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</si>
  <si>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</si>
  <si>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</si>
  <si>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</si>
  <si>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</si>
  <si>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</si>
  <si>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</si>
  <si>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</si>
  <si>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</si>
  <si>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</si>
  <si>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</si>
  <si>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</si>
  <si>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</si>
  <si>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</si>
  <si>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</si>
  <si>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</si>
  <si>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</si>
  <si>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</si>
  <si>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</si>
  <si>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</si>
  <si>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</si>
  <si>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</si>
  <si>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</si>
  <si>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</si>
  <si>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</si>
  <si>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</si>
  <si>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</si>
  <si>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</si>
  <si>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</si>
  <si>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</si>
  <si>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</si>
  <si>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</si>
  <si>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</si>
  <si>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</si>
  <si>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</si>
  <si>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</si>
  <si>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</si>
  <si>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</si>
  <si>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</si>
  <si>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</si>
  <si>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</si>
  <si>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</si>
  <si>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</si>
  <si>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</si>
  <si>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</si>
  <si>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</si>
  <si>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</si>
  <si>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</si>
  <si>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</si>
  <si>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</si>
  <si>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</si>
  <si>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</si>
  <si>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</si>
  <si>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</si>
  <si>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</si>
  <si>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</si>
  <si>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</si>
  <si>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</si>
  <si>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</si>
  <si>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</si>
  <si>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</si>
  <si>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</si>
  <si>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</si>
  <si>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</si>
  <si>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</si>
  <si>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</si>
  <si>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</si>
  <si>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</si>
  <si>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</si>
  <si>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</si>
  <si>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</si>
  <si>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</si>
  <si>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</si>
  <si>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</si>
  <si>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</si>
  <si>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</si>
  <si>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</si>
  <si>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</si>
  <si>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</si>
  <si>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</si>
  <si>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</si>
  <si>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</si>
  <si>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</si>
  <si>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</si>
  <si>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</si>
  <si>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</si>
  <si>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</si>
  <si>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</si>
  <si>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</si>
  <si>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</si>
  <si>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</si>
  <si>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</si>
  <si>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</si>
  <si>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</si>
  <si>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</si>
  <si>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</si>
  <si>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</si>
  <si>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</si>
  <si>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</si>
  <si>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</si>
  <si>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</si>
  <si>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</si>
  <si>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</si>
  <si>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</si>
  <si>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</si>
  <si>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</si>
  <si>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</si>
  <si>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</si>
  <si>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</si>
  <si>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</si>
  <si>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</si>
  <si>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</si>
  <si>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</si>
  <si>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</si>
  <si>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</si>
  <si>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</si>
  <si>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</si>
  <si>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</si>
  <si>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</si>
  <si>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</si>
  <si>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</si>
  <si>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</si>
  <si>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</si>
  <si>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</si>
  <si>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</si>
  <si>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</si>
  <si>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</si>
  <si>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</si>
  <si>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</si>
  <si>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</si>
  <si>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</si>
  <si>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</si>
  <si>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</si>
  <si>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</si>
  <si>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</si>
  <si>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</si>
  <si>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</si>
  <si>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</si>
  <si>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</si>
  <si>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</si>
  <si>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</si>
  <si>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</si>
  <si>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</si>
  <si>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</si>
  <si>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</si>
  <si>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</si>
  <si>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</si>
  <si>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</si>
  <si>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</si>
  <si>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</si>
  <si>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</si>
  <si>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</si>
  <si>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</si>
  <si>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</si>
  <si>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</si>
  <si>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</si>
  <si>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</si>
  <si>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</si>
  <si>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</si>
  <si>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</si>
  <si>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</si>
  <si>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</si>
  <si>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</si>
  <si>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</si>
  <si>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</si>
  <si>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</si>
  <si>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</si>
  <si>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</si>
  <si>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</si>
  <si>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</si>
  <si>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</si>
  <si>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</si>
  <si>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</si>
  <si>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</si>
  <si>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</si>
  <si>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</si>
  <si>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</si>
  <si>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</si>
  <si>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</si>
  <si>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</si>
  <si>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</si>
  <si>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</si>
  <si>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</si>
  <si>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</si>
  <si>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</si>
  <si>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</si>
  <si>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</si>
  <si>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</si>
  <si>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</si>
  <si>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</si>
  <si>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</si>
  <si>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</si>
  <si>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</si>
  <si>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</si>
  <si>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</si>
  <si>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</si>
  <si>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</si>
  <si>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</si>
  <si>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</si>
  <si>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</si>
  <si>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</si>
  <si>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</si>
  <si>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</si>
  <si>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</si>
  <si>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</si>
  <si>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</si>
  <si>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</si>
  <si>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</si>
  <si>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</si>
  <si>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</si>
  <si>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</si>
  <si>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</si>
  <si>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</si>
  <si>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</si>
  <si>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</si>
  <si>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</si>
  <si>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</si>
  <si>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</si>
  <si>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</si>
  <si>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</si>
  <si>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</si>
  <si>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</si>
  <si>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</si>
  <si>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</si>
  <si>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</si>
  <si>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</si>
  <si>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</si>
  <si>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</si>
  <si>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</si>
  <si>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</si>
  <si>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</si>
  <si>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</si>
  <si>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</si>
  <si>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</si>
  <si>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</si>
  <si>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</si>
  <si>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</si>
  <si>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</si>
  <si>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</si>
  <si>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</si>
  <si>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</si>
  <si>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</si>
  <si>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</si>
  <si>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</si>
  <si>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</si>
  <si>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</si>
  <si>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</si>
  <si>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</si>
  <si>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</si>
  <si>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</si>
  <si>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</si>
  <si>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</si>
  <si>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</si>
  <si>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</si>
  <si>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</si>
  <si>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</si>
  <si>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</si>
  <si>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</si>
  <si>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</si>
  <si>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</si>
  <si>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</si>
  <si>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</si>
  <si>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</si>
  <si>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</si>
  <si>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</si>
  <si>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</si>
  <si>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</si>
  <si>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</si>
  <si>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</si>
  <si>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</si>
  <si>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</si>
  <si>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</si>
  <si>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</si>
  <si>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</si>
  <si>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</si>
  <si>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</si>
  <si>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</si>
  <si>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</si>
  <si>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</si>
  <si>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</si>
  <si>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</si>
  <si>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</si>
  <si>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</si>
  <si>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</si>
  <si>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</si>
  <si>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</si>
  <si>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</si>
  <si>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</si>
  <si>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</si>
  <si>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</si>
  <si>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</si>
  <si>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</si>
  <si>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</si>
  <si>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</si>
  <si>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</si>
  <si>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</si>
  <si>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</si>
  <si>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</si>
  <si>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</si>
  <si>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</si>
  <si>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</si>
  <si>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</si>
  <si>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</si>
  <si>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</si>
  <si>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</si>
  <si>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</si>
  <si>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</si>
  <si>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</si>
  <si>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</si>
  <si>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</si>
  <si>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</si>
  <si>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</si>
  <si>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</si>
  <si>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</si>
  <si>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</si>
  <si>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</si>
  <si>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</si>
  <si>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</si>
  <si>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</si>
  <si>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</si>
  <si>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</si>
  <si>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</si>
  <si>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</si>
  <si>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</si>
  <si>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</si>
  <si>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</si>
  <si>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</si>
  <si>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</si>
  <si>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</si>
  <si>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</si>
  <si>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</si>
  <si>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</si>
  <si>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</si>
  <si>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</si>
  <si>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</si>
  <si>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</si>
  <si>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</si>
  <si>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</si>
  <si>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</si>
  <si>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</si>
  <si>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</si>
  <si>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</si>
  <si>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</si>
  <si>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</si>
  <si>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</si>
  <si>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</si>
  <si>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</si>
  <si>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</si>
  <si>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</si>
  <si>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</si>
  <si>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</si>
  <si>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</si>
  <si>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</si>
  <si>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</si>
  <si>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</si>
  <si>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</si>
  <si>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</si>
  <si>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</si>
  <si>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</si>
  <si>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</si>
  <si>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</si>
  <si>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</si>
  <si>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</si>
  <si>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</si>
  <si>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</si>
  <si>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</si>
  <si>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</si>
  <si>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</si>
  <si>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</si>
  <si>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</si>
  <si>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</si>
  <si>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</si>
  <si>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</si>
  <si>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</si>
  <si>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</si>
  <si>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</si>
  <si>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</si>
  <si>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</si>
  <si>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</si>
  <si>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</si>
  <si>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</si>
  <si>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</si>
  <si>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</si>
  <si>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</si>
  <si>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</si>
  <si>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</si>
  <si>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</si>
  <si>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</si>
  <si>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</si>
  <si>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</si>
  <si>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</si>
  <si>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</si>
  <si>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</si>
  <si>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</si>
  <si>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</si>
  <si>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</si>
  <si>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</si>
  <si>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</si>
  <si>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</si>
  <si>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</si>
  <si>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</si>
  <si>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</si>
  <si>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</si>
  <si>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</si>
  <si>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</si>
  <si>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</si>
  <si>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</si>
  <si>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</si>
  <si>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</si>
  <si>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</si>
  <si>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</si>
  <si>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</si>
  <si>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</si>
  <si>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</si>
  <si>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</si>
  <si>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</si>
  <si>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</si>
  <si>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</si>
  <si>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</si>
  <si>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</si>
  <si>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</si>
  <si>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</si>
  <si>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</si>
  <si>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</si>
  <si>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</si>
  <si>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</si>
  <si>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</si>
  <si>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</si>
  <si>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</si>
  <si>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</si>
  <si>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</si>
  <si>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</si>
  <si>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</si>
  <si>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</si>
  <si>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</si>
  <si>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</si>
  <si>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</si>
  <si>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</si>
  <si>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</si>
  <si>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</si>
  <si>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</si>
  <si>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</si>
  <si>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</si>
  <si>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</si>
  <si>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</si>
  <si>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</si>
  <si>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</si>
  <si>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</si>
  <si>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</si>
  <si>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</si>
  <si>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</si>
  <si>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</si>
  <si>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</si>
  <si>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</si>
  <si>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</si>
  <si>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</si>
  <si>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</si>
  <si>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</si>
  <si>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</si>
  <si>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</si>
  <si>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</si>
  <si>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</si>
  <si>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</si>
  <si>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</si>
  <si>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</si>
  <si>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</si>
  <si>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</si>
  <si>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</si>
  <si>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</si>
  <si>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</si>
  <si>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</si>
  <si>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</si>
  <si>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</si>
  <si>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</si>
  <si>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</si>
  <si>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</si>
  <si>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</si>
  <si>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</si>
  <si>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</si>
  <si>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</si>
  <si>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</si>
  <si>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</si>
  <si>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</si>
  <si>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</si>
  <si>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</si>
  <si>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</si>
  <si>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</si>
  <si>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</si>
  <si>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</si>
  <si>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</si>
  <si>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</si>
  <si>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</si>
  <si>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</si>
  <si>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</si>
  <si>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</si>
  <si>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</si>
  <si>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</si>
  <si>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</si>
  <si>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</si>
  <si>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</si>
  <si>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</si>
  <si>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</si>
  <si>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</si>
  <si>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</si>
  <si>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</si>
  <si>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</si>
  <si>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</si>
  <si>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</si>
  <si>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</si>
  <si>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</si>
  <si>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</si>
  <si>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</si>
  <si>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</si>
  <si>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</si>
  <si>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</si>
  <si>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</si>
  <si>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</si>
  <si>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</si>
  <si>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</si>
  <si>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</si>
  <si>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</si>
  <si>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</si>
  <si>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</si>
  <si>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</si>
  <si>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</si>
  <si>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</si>
  <si>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</si>
  <si>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</si>
  <si>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</si>
  <si>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</si>
  <si>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</si>
  <si>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</si>
  <si>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</si>
  <si>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</si>
  <si>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</si>
  <si>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</si>
  <si>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</si>
  <si>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</si>
  <si>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</si>
  <si>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</si>
  <si>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</si>
  <si>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</si>
  <si>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</si>
  <si>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</si>
  <si>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</si>
  <si>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</si>
  <si>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</si>
  <si>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</si>
  <si>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</si>
  <si>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</si>
  <si>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</si>
  <si>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</si>
  <si>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</si>
  <si>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</si>
  <si>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</si>
  <si>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</si>
  <si>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</si>
  <si>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</si>
  <si>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</si>
  <si>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</si>
  <si>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</si>
  <si>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</si>
  <si>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</si>
  <si>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</si>
  <si>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</si>
  <si>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</si>
  <si>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</si>
  <si>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</si>
  <si>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</si>
  <si>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</si>
  <si>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</si>
  <si>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</si>
  <si>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</si>
  <si>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</si>
  <si>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</si>
  <si>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</si>
  <si>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</si>
  <si>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</si>
  <si>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</si>
  <si>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</si>
  <si>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</si>
  <si>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</si>
  <si>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</si>
  <si>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</si>
  <si>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</si>
  <si>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</si>
  <si>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</si>
  <si>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</si>
  <si>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</si>
  <si>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</si>
  <si>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</si>
  <si>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</si>
  <si>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</si>
  <si>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</si>
  <si>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</si>
  <si>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</si>
  <si>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</si>
  <si>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</si>
  <si>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</si>
  <si>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</si>
  <si>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</si>
  <si>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</si>
  <si>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</si>
  <si>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</si>
  <si>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</si>
  <si>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</si>
  <si>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</si>
  <si>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</si>
  <si>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</si>
  <si>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</si>
  <si>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</si>
  <si>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</si>
  <si>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</si>
  <si>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</si>
  <si>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</si>
  <si>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</si>
  <si>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</si>
  <si>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</si>
  <si>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</si>
  <si>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</si>
  <si>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</si>
  <si>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</si>
  <si>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</si>
  <si>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</si>
  <si>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</si>
  <si>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</si>
  <si>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</si>
  <si>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</si>
  <si>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</si>
  <si>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</si>
  <si>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</si>
  <si>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</si>
  <si>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</si>
  <si>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</si>
  <si>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</si>
  <si>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</si>
  <si>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</si>
  <si>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</si>
  <si>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</si>
  <si>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</si>
  <si>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</si>
  <si>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</si>
  <si>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</si>
  <si>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</si>
  <si>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</si>
  <si>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</si>
  <si>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</si>
  <si>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</si>
  <si>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</si>
  <si>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</si>
  <si>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</si>
  <si>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</si>
  <si>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</si>
  <si>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</si>
  <si>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</si>
  <si>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</si>
  <si>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</si>
  <si>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</si>
  <si>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</si>
  <si>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</si>
  <si>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</si>
  <si>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</si>
  <si>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</si>
  <si>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</si>
  <si>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</si>
  <si>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</si>
  <si>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</si>
  <si>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</si>
  <si>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</si>
  <si>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</si>
  <si>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</si>
  <si>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</si>
  <si>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</si>
  <si>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</si>
  <si>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</si>
  <si>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</si>
  <si>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</si>
  <si>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</si>
  <si>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</si>
  <si>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</si>
  <si>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</si>
  <si>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</si>
  <si>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</si>
  <si>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</si>
  <si>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</si>
  <si>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</si>
  <si>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</si>
  <si>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</si>
  <si>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</si>
  <si>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</si>
  <si>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</si>
  <si>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</si>
  <si>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</si>
  <si>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</si>
  <si>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</si>
  <si>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</si>
  <si>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</si>
  <si>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</si>
  <si>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</si>
  <si>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</si>
  <si>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</si>
  <si>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</si>
  <si>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</si>
  <si>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</si>
  <si>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</si>
  <si>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</si>
  <si>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</si>
  <si>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</si>
  <si>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</si>
  <si>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</si>
  <si>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</si>
  <si>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</si>
  <si>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</si>
  <si>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</si>
  <si>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</si>
  <si>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</si>
  <si>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</si>
  <si>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</si>
  <si>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</si>
  <si>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</si>
  <si>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</si>
  <si>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</si>
  <si>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</si>
  <si>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</si>
  <si>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</si>
  <si>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</si>
  <si>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</si>
  <si>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</si>
  <si>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</si>
  <si>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</si>
  <si>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</si>
  <si>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</si>
  <si>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</si>
  <si>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</si>
  <si>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</si>
  <si>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</si>
  <si>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</si>
  <si>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</si>
  <si>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</si>
  <si>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</si>
  <si>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</si>
  <si>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</si>
  <si>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</si>
  <si>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</si>
  <si>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</si>
  <si>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</si>
  <si>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</si>
  <si>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</si>
  <si>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</si>
  <si>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</si>
  <si>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</si>
  <si>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</si>
  <si>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</si>
  <si>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</si>
  <si>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</si>
  <si>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</si>
  <si>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</si>
  <si>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</si>
  <si>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</si>
  <si>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</si>
  <si>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</si>
  <si>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</si>
  <si>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</si>
  <si>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</si>
  <si>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</si>
  <si>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</si>
  <si>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</si>
  <si>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</si>
  <si>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</si>
  <si>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</si>
  <si>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</si>
  <si>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</si>
  <si>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</si>
  <si>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</si>
  <si>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</si>
  <si>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</si>
  <si>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</si>
  <si>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</si>
  <si>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</si>
  <si>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</si>
  <si>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</si>
  <si>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</si>
  <si>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</si>
  <si>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</si>
  <si>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</si>
  <si>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</si>
  <si>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</si>
  <si>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</si>
  <si>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</si>
  <si>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</si>
  <si>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</si>
  <si>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</si>
  <si>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</si>
  <si>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</si>
  <si>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</si>
  <si>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</si>
  <si>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</si>
  <si>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</si>
  <si>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</si>
  <si>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</si>
  <si>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</si>
  <si>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</si>
  <si>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</si>
  <si>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</si>
  <si>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</si>
  <si>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</si>
  <si>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</si>
  <si>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</si>
  <si>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</si>
  <si>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</si>
  <si>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</si>
  <si>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</si>
  <si>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</si>
  <si>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</si>
  <si>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</si>
  <si>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</si>
  <si>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</si>
  <si>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</si>
  <si>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</si>
  <si>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</si>
  <si>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</si>
  <si>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</si>
  <si>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</si>
  <si>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</si>
  <si>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</si>
  <si>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</si>
  <si>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</si>
  <si>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</si>
  <si>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</si>
  <si>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</si>
  <si>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</si>
  <si>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</si>
  <si>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</si>
  <si>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</si>
  <si>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</si>
  <si>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</si>
  <si>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</si>
  <si>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</si>
  <si>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</si>
  <si>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</si>
  <si>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</si>
  <si>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</si>
  <si>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</si>
  <si>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</si>
  <si>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</si>
  <si>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</si>
  <si>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</si>
  <si>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</si>
  <si>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</si>
  <si>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</si>
  <si>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</si>
  <si>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</si>
  <si>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</si>
  <si>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</si>
  <si>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</si>
  <si>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</si>
  <si>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</si>
  <si>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</si>
  <si>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</si>
  <si>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</si>
  <si>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</si>
  <si>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</si>
  <si>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</si>
  <si>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</si>
  <si>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</si>
  <si>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</si>
  <si>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</si>
  <si>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</si>
  <si>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</si>
  <si>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</si>
  <si>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</si>
  <si>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</si>
  <si>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</si>
  <si>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</si>
  <si>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</si>
  <si>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</si>
  <si>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</si>
  <si>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</si>
  <si>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</si>
  <si>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</si>
  <si>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</si>
  <si>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</si>
  <si>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</si>
  <si>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</si>
  <si>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</si>
  <si>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</si>
  <si>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</si>
  <si>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</si>
  <si>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</si>
  <si>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</si>
  <si>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</si>
  <si>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</si>
  <si>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</si>
  <si>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</si>
  <si>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</si>
  <si>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</si>
  <si>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</si>
  <si>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</si>
  <si>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</si>
  <si>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</si>
  <si>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</si>
  <si>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</si>
  <si>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</si>
  <si>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</si>
  <si>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</si>
  <si>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</si>
  <si>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</si>
  <si>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</si>
  <si>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</si>
  <si>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</si>
  <si>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</si>
  <si>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</si>
  <si>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</si>
  <si>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</si>
  <si>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</si>
  <si>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</si>
  <si>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</si>
  <si>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</si>
  <si>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</si>
  <si>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</si>
  <si>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</si>
  <si>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</si>
  <si>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</si>
  <si>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</si>
  <si>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</si>
  <si>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</si>
  <si>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</si>
  <si>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</si>
  <si>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</si>
  <si>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</si>
  <si>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</si>
  <si>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</si>
  <si>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</si>
  <si>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</si>
  <si>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</si>
  <si>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</si>
  <si>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</si>
  <si>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</si>
  <si>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</si>
  <si>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</si>
  <si>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</si>
  <si>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</si>
  <si>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</si>
  <si>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</si>
  <si>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</si>
  <si>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</si>
  <si>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</si>
  <si>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</si>
  <si>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</si>
  <si>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</si>
  <si>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</si>
  <si>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</si>
  <si>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</si>
  <si>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</si>
  <si>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</si>
  <si>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</si>
  <si>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</si>
  <si>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</si>
  <si>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</si>
  <si>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</si>
  <si>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</si>
  <si>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</si>
  <si>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</si>
  <si>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</si>
  <si>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</si>
  <si>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</si>
  <si>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</si>
  <si>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</si>
  <si>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</si>
  <si>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</si>
  <si>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</si>
  <si>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</si>
  <si>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</si>
  <si>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</si>
  <si>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</si>
  <si>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</si>
  <si>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</si>
  <si>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</si>
  <si>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</si>
  <si>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</si>
  <si>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</si>
  <si>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</si>
  <si>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</si>
  <si>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</si>
  <si>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</si>
  <si>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</si>
  <si>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</si>
  <si>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</si>
  <si>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</si>
  <si>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</si>
  <si>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</si>
  <si>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</si>
  <si>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</si>
  <si>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</si>
  <si>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</si>
  <si>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</si>
  <si>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</si>
  <si>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</si>
  <si>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</si>
  <si>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</si>
  <si>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</si>
  <si>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</si>
  <si>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</si>
  <si>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</si>
  <si>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</si>
  <si>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</si>
  <si>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</si>
  <si>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</si>
  <si>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</si>
  <si>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</si>
  <si>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</si>
  <si>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</si>
  <si>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</si>
  <si>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</si>
  <si>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</si>
  <si>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</si>
  <si>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</si>
  <si>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</si>
  <si>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</si>
  <si>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</si>
  <si>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</si>
  <si>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</si>
  <si>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</si>
  <si>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</si>
  <si>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</si>
  <si>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</si>
  <si>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</si>
  <si>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</si>
  <si>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</si>
  <si>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</si>
  <si>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</si>
  <si>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</si>
  <si>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</si>
  <si>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</si>
  <si>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</si>
  <si>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</si>
  <si>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</si>
  <si>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</si>
  <si>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</si>
  <si>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</si>
  <si>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</si>
  <si>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</si>
  <si>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</si>
  <si>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</si>
  <si>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</si>
  <si>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</si>
  <si>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</si>
  <si>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</si>
  <si>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</si>
  <si>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</si>
  <si>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</si>
  <si>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</si>
  <si>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</si>
  <si>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</si>
  <si>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</si>
  <si>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</si>
  <si>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</si>
  <si>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</si>
  <si>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</si>
  <si>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</si>
  <si>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</si>
  <si>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</si>
  <si>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</si>
  <si>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</si>
  <si>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</si>
  <si>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</si>
  <si>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</si>
  <si>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</si>
  <si>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</si>
  <si>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</si>
  <si>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</si>
  <si>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</si>
  <si>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</si>
  <si>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</si>
  <si>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</si>
  <si>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</si>
  <si>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</si>
  <si>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</si>
  <si>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</si>
  <si>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</si>
  <si>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</si>
  <si>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</si>
  <si>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</si>
  <si>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</si>
  <si>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</si>
  <si>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</si>
  <si>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</si>
  <si>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</si>
  <si>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</si>
  <si>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</si>
  <si>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</si>
  <si>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</si>
  <si>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</si>
  <si>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</si>
  <si>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</si>
  <si>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</si>
  <si>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</si>
  <si>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</si>
  <si>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</si>
  <si>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</si>
  <si>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</si>
  <si>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</si>
  <si>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</si>
  <si>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</si>
  <si>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</si>
  <si>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</si>
  <si>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</si>
  <si>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</si>
  <si>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</si>
  <si>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</si>
  <si>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</si>
  <si>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</si>
  <si>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</si>
  <si>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</si>
  <si>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</si>
  <si>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</si>
  <si>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</si>
  <si>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</si>
  <si>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</si>
  <si>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</si>
  <si>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</si>
  <si>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</si>
  <si>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</si>
  <si>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</si>
  <si>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</si>
  <si>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</si>
  <si>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</si>
  <si>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</si>
  <si>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</si>
  <si>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</si>
  <si>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</si>
  <si>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</si>
  <si>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</si>
  <si>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</si>
  <si>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</si>
  <si>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</si>
  <si>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</si>
  <si>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</si>
  <si>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</si>
  <si>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</si>
  <si>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</si>
  <si>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</si>
  <si>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</si>
  <si>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</si>
  <si>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</si>
  <si>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</si>
  <si>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</si>
  <si>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</si>
  <si>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</si>
  <si>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</si>
  <si>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</si>
  <si>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</si>
  <si>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</si>
  <si>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</si>
  <si>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</si>
  <si>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</si>
  <si>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</si>
  <si>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</si>
  <si>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</si>
  <si>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</si>
  <si>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</si>
  <si>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</si>
  <si>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</si>
  <si>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</si>
  <si>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</si>
  <si>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</si>
  <si>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</si>
  <si>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</si>
  <si>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</si>
  <si>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</si>
  <si>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</si>
  <si>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</si>
  <si>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</si>
  <si>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</si>
  <si>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</si>
  <si>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</si>
  <si>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</si>
  <si>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</si>
  <si>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</si>
  <si>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</si>
  <si>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</si>
  <si>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</si>
  <si>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</si>
  <si>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</si>
  <si>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</si>
  <si>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</si>
  <si>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</si>
  <si>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</si>
  <si>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</si>
  <si>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</si>
  <si>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</si>
  <si>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</si>
  <si>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</si>
  <si>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</si>
  <si>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</si>
  <si>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</si>
  <si>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</si>
  <si>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</si>
  <si>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</si>
  <si>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</si>
  <si>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</si>
  <si>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</si>
  <si>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</si>
  <si>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</si>
  <si>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</si>
  <si>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</si>
  <si>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</si>
  <si>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</si>
  <si>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</si>
  <si>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</si>
  <si>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</si>
  <si>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</si>
  <si>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</si>
  <si>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</si>
  <si>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</si>
  <si>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</si>
  <si>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</si>
  <si>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</si>
  <si>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</si>
  <si>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</si>
  <si>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</si>
  <si>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</si>
  <si>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</si>
  <si>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</si>
  <si>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</si>
  <si>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</si>
  <si>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</si>
  <si>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</si>
  <si>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</si>
  <si>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</si>
  <si>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</si>
  <si>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</si>
  <si>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</si>
  <si>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</si>
  <si>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</si>
  <si>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</si>
  <si>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</si>
  <si>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</si>
  <si>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</si>
  <si>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</si>
  <si>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</si>
  <si>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</si>
  <si>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</si>
  <si>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</si>
  <si>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</si>
  <si>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</si>
  <si>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</si>
  <si>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</si>
  <si>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</si>
  <si>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</si>
  <si>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</si>
  <si>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</si>
  <si>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</si>
  <si>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</si>
  <si>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</si>
  <si>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</si>
  <si>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</si>
  <si>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</si>
  <si>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</si>
  <si>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</si>
  <si>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</si>
  <si>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</si>
  <si>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</si>
  <si>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</si>
  <si>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</si>
  <si>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</si>
  <si>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</si>
  <si>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</si>
  <si>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</si>
  <si>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</si>
  <si>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</si>
  <si>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</si>
  <si>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</si>
  <si>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</si>
  <si>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</si>
  <si>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</si>
  <si>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</si>
  <si>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</si>
  <si>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</si>
  <si>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</si>
  <si>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</si>
  <si>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</si>
  <si>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</si>
  <si>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</si>
  <si>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</si>
  <si>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</si>
  <si>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</si>
  <si>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</si>
  <si>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</si>
  <si>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</si>
  <si>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</si>
  <si>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</si>
  <si>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</si>
  <si>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</si>
  <si>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</si>
  <si>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</si>
  <si>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</si>
  <si>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</si>
  <si>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</si>
  <si>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</si>
  <si>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</si>
  <si>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</si>
  <si>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</si>
  <si>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</si>
  <si>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</si>
  <si>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</si>
  <si>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</si>
  <si>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</si>
  <si>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</si>
  <si>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</si>
  <si>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</si>
  <si>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</si>
  <si>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</si>
  <si>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</si>
  <si>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</si>
  <si>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</si>
  <si>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</si>
  <si>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</si>
  <si>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</si>
  <si>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</si>
  <si>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</si>
  <si>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</si>
  <si>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</si>
  <si>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</si>
  <si>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</si>
  <si>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</si>
  <si>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</si>
  <si>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</si>
  <si>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</si>
  <si>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</si>
  <si>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</si>
  <si>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</si>
  <si>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</si>
  <si>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</si>
  <si>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</si>
  <si>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</si>
  <si>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</si>
  <si>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</si>
  <si>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</si>
  <si>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</si>
  <si>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</si>
  <si>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</si>
  <si>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</si>
  <si>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</si>
  <si>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</si>
  <si>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</si>
  <si>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</si>
  <si>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</si>
  <si>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</si>
  <si>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</si>
  <si>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</si>
  <si>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</si>
  <si>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</si>
  <si>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</si>
  <si>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</si>
  <si>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</si>
  <si>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</si>
  <si>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</si>
  <si>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</si>
  <si>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</si>
  <si>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</si>
  <si>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</si>
  <si>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</si>
  <si>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</si>
  <si>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</si>
  <si>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</si>
  <si>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</si>
  <si>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</si>
  <si>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</si>
  <si>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</si>
  <si>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</si>
  <si>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</si>
  <si>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</si>
  <si>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</si>
  <si>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</si>
  <si>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</si>
  <si>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</si>
  <si>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</si>
  <si>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</si>
  <si>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</si>
  <si>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</si>
  <si>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</si>
  <si>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</si>
  <si>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</si>
  <si>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</si>
  <si>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</si>
  <si>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</si>
  <si>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</si>
  <si>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</si>
  <si>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</si>
  <si>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</si>
  <si>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</si>
  <si>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</si>
  <si>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</si>
  <si>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</si>
  <si>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</si>
  <si>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</si>
  <si>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</si>
  <si>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</si>
  <si>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</si>
  <si>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</si>
  <si>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</si>
  <si>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</si>
  <si>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</si>
  <si>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</si>
  <si>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</si>
  <si>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</si>
  <si>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</si>
  <si>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</si>
  <si>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</si>
  <si>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</si>
  <si>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</si>
  <si>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</si>
  <si>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</si>
  <si>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</si>
  <si>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</si>
  <si>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</si>
  <si>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</si>
  <si>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</si>
  <si>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</si>
  <si>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</si>
  <si>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</si>
  <si>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</si>
  <si>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</si>
  <si>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</si>
  <si>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</si>
  <si>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</si>
  <si>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</si>
  <si>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</si>
  <si>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</si>
  <si>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</si>
  <si>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</si>
  <si>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</si>
  <si>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</si>
  <si>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</si>
  <si>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</si>
  <si>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</si>
  <si>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</si>
  <si>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</si>
  <si>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</si>
  <si>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</si>
  <si>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</si>
  <si>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</si>
  <si>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</si>
  <si>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</si>
  <si>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</si>
  <si>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</si>
  <si>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</si>
  <si>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</si>
  <si>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</si>
  <si>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</si>
  <si>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</si>
  <si>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</si>
  <si>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</si>
  <si>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</si>
  <si>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</si>
  <si>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</si>
  <si>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</si>
  <si>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</si>
  <si>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</si>
  <si>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</si>
  <si>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</si>
  <si>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</si>
  <si>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</si>
  <si>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</si>
  <si>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</si>
  <si>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</si>
  <si>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</si>
  <si>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</si>
  <si>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</si>
  <si>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</si>
  <si>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</si>
  <si>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</si>
  <si>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</si>
  <si>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</si>
  <si>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</si>
  <si>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</si>
  <si>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</si>
  <si>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</si>
  <si>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</si>
  <si>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</si>
  <si>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</si>
  <si>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</si>
  <si>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</si>
  <si>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</si>
  <si>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</si>
  <si>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</si>
  <si>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</si>
  <si>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</si>
  <si>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</si>
  <si>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</si>
  <si>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</si>
  <si>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</si>
  <si>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</si>
  <si>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</si>
  <si>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</si>
  <si>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</si>
  <si>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</si>
  <si>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</si>
  <si>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</si>
  <si>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</si>
  <si>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</si>
  <si>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</si>
  <si>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</si>
  <si>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</si>
  <si>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</si>
  <si>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</si>
  <si>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</si>
  <si>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</si>
  <si>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</si>
  <si>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</si>
  <si>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</si>
  <si>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</si>
  <si>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</si>
  <si>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</si>
  <si>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</si>
  <si>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</si>
  <si>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</si>
  <si>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</si>
  <si>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</si>
  <si>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</si>
  <si>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</si>
  <si>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</si>
  <si>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</si>
  <si>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</si>
  <si>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</si>
  <si>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</si>
  <si>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</si>
  <si>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</si>
  <si>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</si>
  <si>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</si>
  <si>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</si>
  <si>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</si>
  <si>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</si>
  <si>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</si>
  <si>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</si>
  <si>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</si>
  <si>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</si>
  <si>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</si>
  <si>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</si>
  <si>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</si>
  <si>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</si>
  <si>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</si>
  <si>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</si>
  <si>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</si>
  <si>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</si>
  <si>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</si>
  <si>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</si>
  <si>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</si>
  <si>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</si>
  <si>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</si>
  <si>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</si>
  <si>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</si>
  <si>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</si>
  <si>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</si>
  <si>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</si>
  <si>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</si>
  <si>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</si>
  <si>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</si>
  <si>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</si>
  <si>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</si>
  <si>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</si>
  <si>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</si>
  <si>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</si>
  <si>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</si>
  <si>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</si>
  <si>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</si>
  <si>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</si>
  <si>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</si>
  <si>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</si>
  <si>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</si>
  <si>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</si>
  <si>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</si>
  <si>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</si>
  <si>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</si>
  <si>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</si>
  <si>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</si>
  <si>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</si>
  <si>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</si>
  <si>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</si>
  <si>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</si>
  <si>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</si>
  <si>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</si>
  <si>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</si>
  <si>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</si>
  <si>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</si>
  <si>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</si>
  <si>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</si>
  <si>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</si>
  <si>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</si>
  <si>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</si>
  <si>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</si>
  <si>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</si>
  <si>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</si>
  <si>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</si>
  <si>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</si>
  <si>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</si>
  <si>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</si>
  <si>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</si>
  <si>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</si>
  <si>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</si>
  <si>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</si>
  <si>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</si>
  <si>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</si>
  <si>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</si>
  <si>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</si>
  <si>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</si>
  <si>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</si>
  <si>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</si>
  <si>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</si>
  <si>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</si>
  <si>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</si>
  <si>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</si>
  <si>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</si>
  <si>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</si>
  <si>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</si>
  <si>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</si>
  <si>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</si>
  <si>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</si>
  <si>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</si>
  <si>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</si>
  <si>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</si>
  <si>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</si>
  <si>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</si>
  <si>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</si>
  <si>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</si>
  <si>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</si>
  <si>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</si>
  <si>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</si>
  <si>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</si>
  <si>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</si>
  <si>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</si>
  <si>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</si>
  <si>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</si>
  <si>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</si>
  <si>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</si>
  <si>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</si>
  <si>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</si>
  <si>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</si>
  <si>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</si>
  <si>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</si>
  <si>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</si>
  <si>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</si>
  <si>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</si>
  <si>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</si>
  <si>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</si>
  <si>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</si>
  <si>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</si>
  <si>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</si>
  <si>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</si>
  <si>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</si>
  <si>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</si>
  <si>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</si>
  <si>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</si>
  <si>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</si>
  <si>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</si>
  <si>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</si>
  <si>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</si>
  <si>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</si>
  <si>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</si>
  <si>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</si>
  <si>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</si>
  <si>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</si>
  <si>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</si>
  <si>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</si>
  <si>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</si>
  <si>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</si>
  <si>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</si>
  <si>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</si>
  <si>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</si>
  <si>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</si>
  <si>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</si>
  <si>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</si>
  <si>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</si>
  <si>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</si>
  <si>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</si>
  <si>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</si>
  <si>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</si>
  <si>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</si>
  <si>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</si>
  <si>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</si>
  <si>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</si>
  <si>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</si>
  <si>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</si>
  <si>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</si>
  <si>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</si>
  <si>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</si>
  <si>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</si>
  <si>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</si>
  <si>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</si>
  <si>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</si>
  <si>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</si>
  <si>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</si>
  <si>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</si>
  <si>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</si>
  <si>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</si>
  <si>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</si>
  <si>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</si>
  <si>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</si>
  <si>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</si>
  <si>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</si>
  <si>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</si>
  <si>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</si>
  <si>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</si>
  <si>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</si>
  <si>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</si>
  <si>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</si>
  <si>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</si>
  <si>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</si>
  <si>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</si>
  <si>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</si>
  <si>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</si>
  <si>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</si>
  <si>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</si>
  <si>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</si>
  <si>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</si>
  <si>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</si>
  <si>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</si>
  <si>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</si>
  <si>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</si>
  <si>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</si>
  <si>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</si>
  <si>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</si>
  <si>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</si>
  <si>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</si>
  <si>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</si>
  <si>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</si>
  <si>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</si>
  <si>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</si>
  <si>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</si>
  <si>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</si>
  <si>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</si>
  <si>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</si>
  <si>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</si>
  <si>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</si>
  <si>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</si>
  <si>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</si>
  <si>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</si>
  <si>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</si>
  <si>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</si>
  <si>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</si>
  <si>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</si>
  <si>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</si>
  <si>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</si>
  <si>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</si>
  <si>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</si>
  <si>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</si>
  <si>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</si>
  <si>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</si>
  <si>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</si>
  <si>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</si>
  <si>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</si>
  <si>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</si>
  <si>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</si>
  <si>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</si>
  <si>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</si>
  <si>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</si>
  <si>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</si>
  <si>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</si>
  <si>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</si>
  <si>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</si>
  <si>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</si>
  <si>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</si>
  <si>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</si>
  <si>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</si>
  <si>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</si>
  <si>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</si>
  <si>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</si>
  <si>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</si>
  <si>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</si>
  <si>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</si>
  <si>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</si>
  <si>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</si>
  <si>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</si>
  <si>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</si>
  <si>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</si>
  <si>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</si>
  <si>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</si>
  <si>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</si>
  <si>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</si>
  <si>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</si>
  <si>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</si>
  <si>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</si>
  <si>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</si>
  <si>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</si>
  <si>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</si>
  <si>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</si>
  <si>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</si>
  <si>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</si>
  <si>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</si>
  <si>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</si>
  <si>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</si>
  <si>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</si>
  <si>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</si>
  <si>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</si>
  <si>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</si>
  <si>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</si>
  <si>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</si>
  <si>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</si>
  <si>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</si>
  <si>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</si>
  <si>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</si>
  <si>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</si>
  <si>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</si>
  <si>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</si>
  <si>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</si>
  <si>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</si>
  <si>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</si>
  <si>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</si>
  <si>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</si>
  <si>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</si>
  <si>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</si>
  <si>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</si>
  <si>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</si>
  <si>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</si>
  <si>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</si>
  <si>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</si>
  <si>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</si>
  <si>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</si>
  <si>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</si>
  <si>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</si>
  <si>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</si>
  <si>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</si>
  <si>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</si>
  <si>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</si>
  <si>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</si>
  <si>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</si>
  <si>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</si>
  <si>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</si>
  <si>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</si>
  <si>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</si>
  <si>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</si>
  <si>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</si>
  <si>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</si>
  <si>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</si>
  <si>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</si>
  <si>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</si>
  <si>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</si>
  <si>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</si>
  <si>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</si>
  <si>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</si>
  <si>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</si>
  <si>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</si>
  <si>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</si>
  <si>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</si>
  <si>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</si>
  <si>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</si>
  <si>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</si>
  <si>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</si>
  <si>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</si>
  <si>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</si>
  <si>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</si>
  <si>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</si>
  <si>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</si>
  <si>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</si>
  <si>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</si>
  <si>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</si>
  <si>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</si>
  <si>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</si>
  <si>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</si>
  <si>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</si>
  <si>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</si>
  <si>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</si>
  <si>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</si>
  <si>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</si>
  <si>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</si>
  <si>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</si>
  <si>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</si>
  <si>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</si>
  <si>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</si>
  <si>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</si>
  <si>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</si>
  <si>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</si>
  <si>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</si>
  <si>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</si>
  <si>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</si>
  <si>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</si>
  <si>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</si>
  <si>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</si>
  <si>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</si>
  <si>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</si>
  <si>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</si>
  <si>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</si>
  <si>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</si>
  <si>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</si>
  <si>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</si>
  <si>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</si>
  <si>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</si>
  <si>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</si>
  <si>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</si>
  <si>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</si>
  <si>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</si>
  <si>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</si>
  <si>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</si>
  <si>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</si>
  <si>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</si>
  <si>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</si>
  <si>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</si>
  <si>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</si>
  <si>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</si>
  <si>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</si>
  <si>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</si>
  <si>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</si>
  <si>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</si>
  <si>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</si>
  <si>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</si>
  <si>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</si>
  <si>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</si>
  <si>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</si>
  <si>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</si>
  <si>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</si>
  <si>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</si>
  <si>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</si>
  <si>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</si>
  <si>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</si>
  <si>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</si>
  <si>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</si>
  <si>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</si>
  <si>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</si>
  <si>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</si>
  <si>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</si>
  <si>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</si>
  <si>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</si>
  <si>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</si>
  <si>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</si>
  <si>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</si>
  <si>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</si>
  <si>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</si>
  <si>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</si>
  <si>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</si>
  <si>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</si>
  <si>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</si>
  <si>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</si>
  <si>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</si>
  <si>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</si>
  <si>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</si>
  <si>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</si>
  <si>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</si>
  <si>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</si>
  <si>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</si>
  <si>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</si>
  <si>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</si>
  <si>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</si>
  <si>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</si>
  <si>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</si>
  <si>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</si>
  <si>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</si>
  <si>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</si>
  <si>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</si>
  <si>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</si>
  <si>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</si>
  <si>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</si>
  <si>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</si>
  <si>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</si>
  <si>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</si>
  <si>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</si>
  <si>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</si>
  <si>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</si>
  <si>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</si>
  <si>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</si>
  <si>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</si>
  <si>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</si>
  <si>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</si>
  <si>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</si>
  <si>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</si>
  <si>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</si>
  <si>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</si>
  <si>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</si>
  <si>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</si>
  <si>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</si>
  <si>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</si>
  <si>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</si>
  <si>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</si>
  <si>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</si>
  <si>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</si>
  <si>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</si>
  <si>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</si>
  <si>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</si>
  <si>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</si>
  <si>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</si>
  <si>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</si>
  <si>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</si>
  <si>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</si>
  <si>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</si>
  <si>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</si>
  <si>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</si>
  <si>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</si>
  <si>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</si>
  <si>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</si>
  <si>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</si>
  <si>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</si>
  <si>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</si>
  <si>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</si>
  <si>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</si>
  <si>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</si>
  <si>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</si>
  <si>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</si>
  <si>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</si>
  <si>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</si>
  <si>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</si>
  <si>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</si>
  <si>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</si>
  <si>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</si>
  <si>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</si>
  <si>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</si>
  <si>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</si>
  <si>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</si>
  <si>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</si>
  <si>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</si>
  <si>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</si>
  <si>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</si>
  <si>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</si>
  <si>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</si>
  <si>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</si>
  <si>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</si>
  <si>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</si>
  <si>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</si>
  <si>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</si>
  <si>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</si>
  <si>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</si>
  <si>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</si>
  <si>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</si>
  <si>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</si>
  <si>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</si>
  <si>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</si>
  <si>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</si>
  <si>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</si>
  <si>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</si>
  <si>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</si>
  <si>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</si>
  <si>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</si>
  <si>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</si>
  <si>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</si>
  <si>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</si>
  <si>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</si>
  <si>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</si>
  <si>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</si>
  <si>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</si>
  <si>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</si>
  <si>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</si>
  <si>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</si>
  <si>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</si>
  <si>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</si>
  <si>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</si>
  <si>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</si>
  <si>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</si>
  <si>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</si>
  <si>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</si>
  <si>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</si>
  <si>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</si>
  <si>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</si>
  <si>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</si>
  <si>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</si>
  <si>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</si>
  <si>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</si>
  <si>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</si>
  <si>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</si>
  <si>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</si>
  <si>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</si>
  <si>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</si>
  <si>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</si>
  <si>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</si>
  <si>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</si>
  <si>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</si>
  <si>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</si>
  <si>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</si>
  <si>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</si>
  <si>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</si>
  <si>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</si>
  <si>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</si>
  <si>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</si>
  <si>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</si>
  <si>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</si>
  <si>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</si>
  <si>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</si>
  <si>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</si>
  <si>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</si>
  <si>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</si>
  <si>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</si>
  <si>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</si>
  <si>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</si>
  <si>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</si>
  <si>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</si>
  <si>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</si>
  <si>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</si>
  <si>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</si>
  <si>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</si>
  <si>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</si>
  <si>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</si>
  <si>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</si>
  <si>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</si>
  <si>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</si>
  <si>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</si>
  <si>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</si>
  <si>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</si>
  <si>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</si>
  <si>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</si>
  <si>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</si>
  <si>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</si>
  <si>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</si>
  <si>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</si>
  <si>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</si>
  <si>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</si>
  <si>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</si>
  <si>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</si>
  <si>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</si>
  <si>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</si>
  <si>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</si>
  <si>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</si>
  <si>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</si>
  <si>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</si>
  <si>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</si>
  <si>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</si>
  <si>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</si>
  <si>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</si>
  <si>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</si>
  <si>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</si>
  <si>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</si>
  <si>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</si>
  <si>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</si>
  <si>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</si>
  <si>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</si>
  <si>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</si>
  <si>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</si>
  <si>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</si>
  <si>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</si>
  <si>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</si>
  <si>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</si>
  <si>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</si>
  <si>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</si>
  <si>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</si>
  <si>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</si>
  <si>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</si>
  <si>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</si>
  <si>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</si>
  <si>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</si>
  <si>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</si>
  <si>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</si>
  <si>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</si>
  <si>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</si>
  <si>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</si>
  <si>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</si>
  <si>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</si>
  <si>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</si>
  <si>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</si>
  <si>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</si>
  <si>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</si>
  <si>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</si>
  <si>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</si>
  <si>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</si>
  <si>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</si>
  <si>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</si>
  <si>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</si>
  <si>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</si>
  <si>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</si>
  <si>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</si>
  <si>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</si>
  <si>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</si>
  <si>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</si>
  <si>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</si>
  <si>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</si>
  <si>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</si>
  <si>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</si>
  <si>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</si>
  <si>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</si>
  <si>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</si>
  <si>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</si>
  <si>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</si>
  <si>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</si>
  <si>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</si>
  <si>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</si>
  <si>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</si>
  <si>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</si>
  <si>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</si>
  <si>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</si>
  <si>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</si>
  <si>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</si>
  <si>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</si>
  <si>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</si>
  <si>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</si>
  <si>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</si>
  <si>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</si>
  <si>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</si>
  <si>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</si>
  <si>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</si>
  <si>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</si>
  <si>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</si>
  <si>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</si>
  <si>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</si>
  <si>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</si>
  <si>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</si>
  <si>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</si>
  <si>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</si>
  <si>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</si>
  <si>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</si>
  <si>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</si>
  <si>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</si>
  <si>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</si>
  <si>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</si>
  <si>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</si>
  <si>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</si>
  <si>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</si>
  <si>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</si>
  <si>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</si>
  <si>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</si>
  <si>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</si>
  <si>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</si>
  <si>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</si>
  <si>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</si>
  <si>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</si>
  <si>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</si>
  <si>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</si>
  <si>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</si>
  <si>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</si>
  <si>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</si>
  <si>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</si>
  <si>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</si>
  <si>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</si>
  <si>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</si>
  <si>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</si>
  <si>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</si>
  <si>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</si>
  <si>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</si>
  <si>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</si>
  <si>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</si>
  <si>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</si>
  <si>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</si>
  <si>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</si>
  <si>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</si>
  <si>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</si>
  <si>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</si>
  <si>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</si>
  <si>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</si>
  <si>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</si>
  <si>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</si>
  <si>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</si>
  <si>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</si>
  <si>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</si>
  <si>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</si>
  <si>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</si>
  <si>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</si>
  <si>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</si>
  <si>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</si>
  <si>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</si>
  <si>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</si>
  <si>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</si>
  <si>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</si>
  <si>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</si>
  <si>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</si>
  <si>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</si>
  <si>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</si>
  <si>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</si>
  <si>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</si>
  <si>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</si>
  <si>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</si>
  <si>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</si>
  <si>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</si>
  <si>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</si>
  <si>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</si>
  <si>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</si>
  <si>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</si>
  <si>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</si>
  <si>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</si>
  <si>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</si>
  <si>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</si>
  <si>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</si>
  <si>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</si>
  <si>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</si>
  <si>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</si>
  <si>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</si>
  <si>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</si>
  <si>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</si>
  <si>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</si>
  <si>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</si>
  <si>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</si>
  <si>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</si>
  <si>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</si>
  <si>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</si>
  <si>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</si>
  <si>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</si>
  <si>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</si>
  <si>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</si>
  <si>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</si>
  <si>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</si>
  <si>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</si>
  <si>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</si>
  <si>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</si>
  <si>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</si>
  <si>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</si>
  <si>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</si>
  <si>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</si>
  <si>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</si>
  <si>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</si>
  <si>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</si>
  <si>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</si>
  <si>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</si>
  <si>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</si>
  <si>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</si>
  <si>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</si>
  <si>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</si>
  <si>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</si>
  <si>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</si>
  <si>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</si>
  <si>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</si>
  <si>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</si>
  <si>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</si>
  <si>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</si>
  <si>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</si>
  <si>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</si>
  <si>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</si>
  <si>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</si>
  <si>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</si>
  <si>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</si>
  <si>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</si>
  <si>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</si>
  <si>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</si>
  <si>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</si>
  <si>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</si>
  <si>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</si>
  <si>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</si>
  <si>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</si>
  <si>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</si>
  <si>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</si>
  <si>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</si>
  <si>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</si>
  <si>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</si>
  <si>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</si>
  <si>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</si>
  <si>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</si>
  <si>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</si>
  <si>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</si>
  <si>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</si>
  <si>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</si>
  <si>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</si>
  <si>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</si>
  <si>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</si>
  <si>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</si>
  <si>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</si>
  <si>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</si>
  <si>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</si>
  <si>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</si>
  <si>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</si>
  <si>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</si>
  <si>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</si>
  <si>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</si>
  <si>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</si>
  <si>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</si>
  <si>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</si>
  <si>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</si>
  <si>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</si>
  <si>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</si>
  <si>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</si>
  <si>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</si>
  <si>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</si>
  <si>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</si>
  <si>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</si>
  <si>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</si>
  <si>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</si>
  <si>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</si>
  <si>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</si>
  <si>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</si>
  <si>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</si>
  <si>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</si>
  <si>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</si>
  <si>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</si>
  <si>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</si>
  <si>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</si>
  <si>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</si>
  <si>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</si>
  <si>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</si>
  <si>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</si>
  <si>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</si>
  <si>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</si>
  <si>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</si>
  <si>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</si>
  <si>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</si>
  <si>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</si>
  <si>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</si>
  <si>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</si>
  <si>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</si>
  <si>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</si>
  <si>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</si>
  <si>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</si>
  <si>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</si>
  <si>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</si>
  <si>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</si>
  <si>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</si>
  <si>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</si>
  <si>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</si>
  <si>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</si>
  <si>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</si>
  <si>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</si>
  <si>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</si>
  <si>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</si>
  <si>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</si>
  <si>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</si>
  <si>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</si>
  <si>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</si>
  <si>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</si>
  <si>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</si>
  <si>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</si>
  <si>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</si>
  <si>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</si>
  <si>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</si>
  <si>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</si>
  <si>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</si>
  <si>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</si>
  <si>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</si>
  <si>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</si>
  <si>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</si>
  <si>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</si>
  <si>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</si>
  <si>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</si>
  <si>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</si>
  <si>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</si>
  <si>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</si>
  <si>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</si>
  <si>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</si>
  <si>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</si>
  <si>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</si>
  <si>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</si>
  <si>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</si>
  <si>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</si>
  <si>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</si>
  <si>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</si>
  <si>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</si>
  <si>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</si>
  <si>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</si>
  <si>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</si>
  <si>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</si>
  <si>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</si>
  <si>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</si>
  <si>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</si>
  <si>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</si>
  <si>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</si>
  <si>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</si>
  <si>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</si>
  <si>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</si>
  <si>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</si>
  <si>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</si>
  <si>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</si>
  <si>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</si>
  <si>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</si>
  <si>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</si>
  <si>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</si>
  <si>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</si>
  <si>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</si>
  <si>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</si>
  <si>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</si>
  <si>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</si>
  <si>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</si>
  <si>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</si>
  <si>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</si>
  <si>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</si>
  <si>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</si>
  <si>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</si>
  <si>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</si>
  <si>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</si>
  <si>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</si>
  <si>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</si>
  <si>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</si>
  <si>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</si>
  <si>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</si>
  <si>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</si>
  <si>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</si>
  <si>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</si>
  <si>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</si>
  <si>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</si>
  <si>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</si>
  <si>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</si>
  <si>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</si>
  <si>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</si>
  <si>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</si>
  <si>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</si>
  <si>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</si>
  <si>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</si>
  <si>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</si>
  <si>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</si>
  <si>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</si>
  <si>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</si>
  <si>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</si>
  <si>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</si>
  <si>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</si>
  <si>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</si>
  <si>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</si>
  <si>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</si>
  <si>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</si>
  <si>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</si>
  <si>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</si>
  <si>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</si>
  <si>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</si>
  <si>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</si>
  <si>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</si>
  <si>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</si>
  <si>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</si>
  <si>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</si>
  <si>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</si>
  <si>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</si>
  <si>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</si>
  <si>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</si>
  <si>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</si>
  <si>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</si>
  <si>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</si>
  <si>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</si>
  <si>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</si>
  <si>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</si>
  <si>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</si>
  <si>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</si>
  <si>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</si>
  <si>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</si>
  <si>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</si>
  <si>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</si>
  <si>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</si>
  <si>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</si>
  <si>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</si>
  <si>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</si>
  <si>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</si>
  <si>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</si>
  <si>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</si>
  <si>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</si>
  <si>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</si>
  <si>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</si>
  <si>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</si>
  <si>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</si>
  <si>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</si>
  <si>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</si>
  <si>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</si>
  <si>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</si>
  <si>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</si>
  <si>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</si>
  <si>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</si>
  <si>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</si>
  <si>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</si>
  <si>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</si>
  <si>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</si>
  <si>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</si>
  <si>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</si>
  <si>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</si>
  <si>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</si>
  <si>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</si>
  <si>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</si>
  <si>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</si>
  <si>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</si>
  <si>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</si>
  <si>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</si>
  <si>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</si>
  <si>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</si>
  <si>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</si>
  <si>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</si>
  <si>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</si>
  <si>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</si>
  <si>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</si>
  <si>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</si>
  <si>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</si>
  <si>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</si>
  <si>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</si>
  <si>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</si>
  <si>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</si>
  <si>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</si>
  <si>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</si>
  <si>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</si>
  <si>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</si>
  <si>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</si>
  <si>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</si>
  <si>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</si>
  <si>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</si>
  <si>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</si>
  <si>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</si>
  <si>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</si>
  <si>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</si>
  <si>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</si>
  <si>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</si>
  <si>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</si>
  <si>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</si>
  <si>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</si>
  <si>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</si>
  <si>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</si>
  <si>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</si>
  <si>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</si>
  <si>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</si>
  <si>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</si>
  <si>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</si>
  <si>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</si>
  <si>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</si>
  <si>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</si>
  <si>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</si>
  <si>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</si>
  <si>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</si>
  <si>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</si>
  <si>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</si>
  <si>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</si>
  <si>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</si>
  <si>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</si>
  <si>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</si>
  <si>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</si>
  <si>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</si>
  <si>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</si>
  <si>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</si>
  <si>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</si>
  <si>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</si>
  <si>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</si>
  <si>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</si>
  <si>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</si>
  <si>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</si>
  <si>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</si>
  <si>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</si>
  <si>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</si>
  <si>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</si>
  <si>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</si>
  <si>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</si>
  <si>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</si>
  <si>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</si>
  <si>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</si>
  <si>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</si>
  <si>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</si>
  <si>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</si>
  <si>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</si>
  <si>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</si>
  <si>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</si>
  <si>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</si>
  <si>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</si>
  <si>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</si>
  <si>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</si>
  <si>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</si>
  <si>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</si>
  <si>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</si>
  <si>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</si>
  <si>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</si>
  <si>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</si>
  <si>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</si>
  <si>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</si>
  <si>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</si>
  <si>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</si>
  <si>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</si>
  <si>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</si>
  <si>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</si>
  <si>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</si>
  <si>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</si>
  <si>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</si>
  <si>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</si>
  <si>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</si>
  <si>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</si>
  <si>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</si>
  <si>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</si>
  <si>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</si>
  <si>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</si>
  <si>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</si>
  <si>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</si>
  <si>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</si>
  <si>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</si>
  <si>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</si>
  <si>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</si>
  <si>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</si>
  <si>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</si>
  <si>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</si>
  <si>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</si>
  <si>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</si>
  <si>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</si>
  <si>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</si>
  <si>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</si>
  <si>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</si>
  <si>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</si>
  <si>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</si>
  <si>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</si>
  <si>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</si>
  <si>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</si>
  <si>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</si>
  <si>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</si>
  <si>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</si>
  <si>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</si>
  <si>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</si>
  <si>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</si>
  <si>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</si>
  <si>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</si>
  <si>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</si>
  <si>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</si>
  <si>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</si>
  <si>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</si>
  <si>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</si>
  <si>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</si>
  <si>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</si>
  <si>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</si>
  <si>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</si>
  <si>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</si>
  <si>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</si>
  <si>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</si>
  <si>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</si>
  <si>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</si>
  <si>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</si>
  <si>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</si>
  <si>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</si>
  <si>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</si>
  <si>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</si>
  <si>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</si>
  <si>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</si>
  <si>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</si>
  <si>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</si>
  <si>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</si>
  <si>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</si>
  <si>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</si>
  <si>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</si>
  <si>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</si>
  <si>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</si>
  <si>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</si>
  <si>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</si>
  <si>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</si>
  <si>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</si>
  <si>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</si>
  <si>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</si>
  <si>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</si>
  <si>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</si>
  <si>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</si>
  <si>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</si>
  <si>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</si>
  <si>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</si>
  <si>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</si>
  <si>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</si>
  <si>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</si>
  <si>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</si>
  <si>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</si>
  <si>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</si>
  <si>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</si>
  <si>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</si>
  <si>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</si>
  <si>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</si>
  <si>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</si>
  <si>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</si>
  <si>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</si>
  <si>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</si>
  <si>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</si>
  <si>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</si>
  <si>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</si>
  <si>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</si>
  <si>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</si>
  <si>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</si>
  <si>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</si>
  <si>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</si>
  <si>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</si>
  <si>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</si>
  <si>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</si>
  <si>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</si>
  <si>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</si>
  <si>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</si>
  <si>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</si>
  <si>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</si>
  <si>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</si>
  <si>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</si>
  <si>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</si>
  <si>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</si>
  <si>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</si>
  <si>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</si>
  <si>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</si>
  <si>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</si>
  <si>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</si>
  <si>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</si>
  <si>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</si>
  <si>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</si>
  <si>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</si>
  <si>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</si>
  <si>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</si>
  <si>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</si>
  <si>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</si>
  <si>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</si>
  <si>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</si>
  <si>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</si>
  <si>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</si>
  <si>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</si>
  <si>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</si>
  <si>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</si>
  <si>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</si>
  <si>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</si>
  <si>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</si>
  <si>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</si>
  <si>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</si>
  <si>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</si>
  <si>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</si>
  <si>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</si>
  <si>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</si>
  <si>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</si>
  <si>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</si>
  <si>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</si>
  <si>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</si>
  <si>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</si>
  <si>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</si>
  <si>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</si>
  <si>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</si>
  <si>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</si>
  <si>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</si>
  <si>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</si>
  <si>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</si>
  <si>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</si>
  <si>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</si>
  <si>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</si>
  <si>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</si>
  <si>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</si>
  <si>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</si>
  <si>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</si>
  <si>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</si>
  <si>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</si>
  <si>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</si>
  <si>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</si>
  <si>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</si>
  <si>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</si>
  <si>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</si>
  <si>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</si>
  <si>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</si>
  <si>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</si>
  <si>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</si>
  <si>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</si>
  <si>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</si>
  <si>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</si>
  <si>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</si>
  <si>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</si>
  <si>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</si>
  <si>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</si>
  <si>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</si>
  <si>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</si>
  <si>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</si>
  <si>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</si>
  <si>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</si>
  <si>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</si>
  <si>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</si>
  <si>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</si>
  <si>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</si>
  <si>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</si>
  <si>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</si>
  <si>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</si>
  <si>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</si>
  <si>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</si>
  <si>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</si>
  <si>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</si>
  <si>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</si>
  <si>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</si>
  <si>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</si>
  <si>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</si>
  <si>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</si>
  <si>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</si>
  <si>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</si>
  <si>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</si>
  <si>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</si>
  <si>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</si>
  <si>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</si>
  <si>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</si>
  <si>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</si>
  <si>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</si>
  <si>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</si>
  <si>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</si>
  <si>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</si>
  <si>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</si>
  <si>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</si>
  <si>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</si>
  <si>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</si>
  <si>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</si>
  <si>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</si>
  <si>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</si>
  <si>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</si>
  <si>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</si>
  <si>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</si>
  <si>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</si>
  <si>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</si>
  <si>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</si>
  <si>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</si>
  <si>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</si>
  <si>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</si>
  <si>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</si>
  <si>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</si>
  <si>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</si>
  <si>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</si>
  <si>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</si>
  <si>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</si>
  <si>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</si>
  <si>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</si>
  <si>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</si>
  <si>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</si>
  <si>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</si>
  <si>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</si>
  <si>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</si>
  <si>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</si>
  <si>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</si>
  <si>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</si>
  <si>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</si>
  <si>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</si>
  <si>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</si>
  <si>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</si>
  <si>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</si>
  <si>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</si>
  <si>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</si>
  <si>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</si>
  <si>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</si>
  <si>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</si>
  <si>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</si>
  <si>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</si>
  <si>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</si>
  <si>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</si>
  <si>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</si>
  <si>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</si>
  <si>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</si>
  <si>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</si>
  <si>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</si>
  <si>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</si>
  <si>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</si>
  <si>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</si>
  <si>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</si>
  <si>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</si>
  <si>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</si>
  <si>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</si>
  <si>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</si>
  <si>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</si>
  <si>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</si>
  <si>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</si>
  <si>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</si>
  <si>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</si>
  <si>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</si>
  <si>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</si>
  <si>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</si>
  <si>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</si>
  <si>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</si>
  <si>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</si>
  <si>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</si>
  <si>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</si>
  <si>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</si>
  <si>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</si>
  <si>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</si>
  <si>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</si>
  <si>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</si>
  <si>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</si>
  <si>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</si>
  <si>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</si>
  <si>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</si>
  <si>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</si>
  <si>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</si>
  <si>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</si>
  <si>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</si>
  <si>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</si>
  <si>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</si>
  <si>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</si>
  <si>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</si>
  <si>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</si>
  <si>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</si>
  <si>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</si>
  <si>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</si>
  <si>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</si>
  <si>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</si>
  <si>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</si>
  <si>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</si>
  <si>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</si>
  <si>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</si>
  <si>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</si>
  <si>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</si>
  <si>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</si>
  <si>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</si>
  <si>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</si>
  <si>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</si>
  <si>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</si>
  <si>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</si>
  <si>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</si>
  <si>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</si>
  <si>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</si>
  <si>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</si>
  <si>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</si>
  <si>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</si>
  <si>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</si>
  <si>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</si>
  <si>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</si>
  <si>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</si>
  <si>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</si>
  <si>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</si>
  <si>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</si>
  <si>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</si>
  <si>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</si>
  <si>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</si>
  <si>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</si>
  <si>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</si>
  <si>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</si>
  <si>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</si>
  <si>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</si>
  <si>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</si>
  <si>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</si>
  <si>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</si>
  <si>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</si>
  <si>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</si>
  <si>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</si>
  <si>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</si>
  <si>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</si>
  <si>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</si>
  <si>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</si>
  <si>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</si>
  <si>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</si>
  <si>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</si>
  <si>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</si>
  <si>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</si>
  <si>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</si>
  <si>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</si>
  <si>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</si>
  <si>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</si>
  <si>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</si>
  <si>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</si>
  <si>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</si>
  <si>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</si>
  <si>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</si>
  <si>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</si>
  <si>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</si>
  <si>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</si>
  <si>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</si>
  <si>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</si>
  <si>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</si>
  <si>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</si>
  <si>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</si>
  <si>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</si>
  <si>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</si>
  <si>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</si>
  <si>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</si>
  <si>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</si>
  <si>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</si>
  <si>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</si>
  <si>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</si>
  <si>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</si>
  <si>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</si>
  <si>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</si>
  <si>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</si>
  <si>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</si>
  <si>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</si>
  <si>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</si>
  <si>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</si>
  <si>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</si>
  <si>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</si>
  <si>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</si>
  <si>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</si>
  <si>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</si>
  <si>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</si>
  <si>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</si>
  <si>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</si>
  <si>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</si>
  <si>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</si>
  <si>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</si>
  <si>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</si>
  <si>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</si>
  <si>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</si>
  <si>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</si>
  <si>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</si>
  <si>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</si>
  <si>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</si>
  <si>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</si>
  <si>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</si>
  <si>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</si>
  <si>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</si>
  <si>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</si>
  <si>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</si>
  <si>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</si>
  <si>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</si>
  <si>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</si>
  <si>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</si>
  <si>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</si>
  <si>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</si>
  <si>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</si>
  <si>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</si>
  <si>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</si>
  <si>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</si>
  <si>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</si>
  <si>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</si>
  <si>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</si>
  <si>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</si>
  <si>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</si>
  <si>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</si>
  <si>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</si>
  <si>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</si>
  <si>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</si>
  <si>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</si>
  <si>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</si>
  <si>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</si>
  <si>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</si>
  <si>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</si>
  <si>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</si>
  <si>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</si>
  <si>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</si>
  <si>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</si>
  <si>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</si>
  <si>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</si>
  <si>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</si>
  <si>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</si>
  <si>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</si>
  <si>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</si>
  <si>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</si>
  <si>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</si>
  <si>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</si>
  <si>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</si>
  <si>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</si>
  <si>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</si>
  <si>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</si>
  <si>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</si>
  <si>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</si>
  <si>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</si>
  <si>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</si>
  <si>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</si>
  <si>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</si>
  <si>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</si>
  <si>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</si>
  <si>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</si>
  <si>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</si>
  <si>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</si>
  <si>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</si>
  <si>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</si>
  <si>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</si>
  <si>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</si>
  <si>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</si>
  <si>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</si>
  <si>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</si>
  <si>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</si>
  <si>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</si>
  <si>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</si>
  <si>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</si>
  <si>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</si>
  <si>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</si>
  <si>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</si>
  <si>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</si>
  <si>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</si>
  <si>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</si>
  <si>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</si>
  <si>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</si>
  <si>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</si>
  <si>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</si>
  <si>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</si>
  <si>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</si>
  <si>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</si>
  <si>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</si>
  <si>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</si>
  <si>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</si>
  <si>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</si>
  <si>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</si>
  <si>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</si>
  <si>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</si>
  <si>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</si>
  <si>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</si>
  <si>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</si>
  <si>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</si>
  <si>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</si>
  <si>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</si>
  <si>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</si>
  <si>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</si>
  <si>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</si>
  <si>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</si>
  <si>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</si>
  <si>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</si>
  <si>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</si>
  <si>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</si>
  <si>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</si>
  <si>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</si>
  <si>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</si>
  <si>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</si>
  <si>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</si>
  <si>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</si>
  <si>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</si>
  <si>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</si>
  <si>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</si>
  <si>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</si>
  <si>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</si>
  <si>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</si>
  <si>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</si>
  <si>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</si>
  <si>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</si>
  <si>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</si>
  <si>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</si>
  <si>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</si>
  <si>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</si>
  <si>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</si>
  <si>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</si>
  <si>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</si>
  <si>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</si>
  <si>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</si>
  <si>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</si>
  <si>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</si>
  <si>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</si>
  <si>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</si>
  <si>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</si>
  <si>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</si>
  <si>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</si>
  <si>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</si>
  <si>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</si>
  <si>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</si>
  <si>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</si>
  <si>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</si>
  <si>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</si>
  <si>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</si>
  <si>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</si>
  <si>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</si>
  <si>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</si>
  <si>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</si>
  <si>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</si>
  <si>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</si>
  <si>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</si>
  <si>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</si>
  <si>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</si>
  <si>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</si>
  <si>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</si>
  <si>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</si>
  <si>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</si>
  <si>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</si>
  <si>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</si>
  <si>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</si>
  <si>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</si>
  <si>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</si>
  <si>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</si>
  <si>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</si>
  <si>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</si>
  <si>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</si>
  <si>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</si>
  <si>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</si>
  <si>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</si>
  <si>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</si>
  <si>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</si>
  <si>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</si>
  <si>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</si>
  <si>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</si>
  <si>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</si>
  <si>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</si>
  <si>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</si>
  <si>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</si>
  <si>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</si>
  <si>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</si>
  <si>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</si>
  <si>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</si>
  <si>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</si>
  <si>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</si>
  <si>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</si>
  <si>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</si>
  <si>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</si>
  <si>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</si>
  <si>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</si>
  <si>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</si>
  <si>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</si>
  <si>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</si>
  <si>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</si>
  <si>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</si>
  <si>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</si>
  <si>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</si>
  <si>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</si>
  <si>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</si>
  <si>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</si>
  <si>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</si>
  <si>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</si>
  <si>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</si>
  <si>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</si>
  <si>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</si>
  <si>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</si>
  <si>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</si>
  <si>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</si>
  <si>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</si>
  <si>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</si>
  <si>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</si>
  <si>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</si>
  <si>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</si>
  <si>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</si>
  <si>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</si>
  <si>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</si>
  <si>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</si>
  <si>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</si>
  <si>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</si>
  <si>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</si>
  <si>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</si>
  <si>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</si>
  <si>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</si>
  <si>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</si>
  <si>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</si>
  <si>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</si>
  <si>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</si>
  <si>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</si>
  <si>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</si>
  <si>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</si>
  <si>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</si>
  <si>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</si>
  <si>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</si>
  <si>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</si>
  <si>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</si>
  <si>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</si>
  <si>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</si>
  <si>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</si>
  <si>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</si>
  <si>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</si>
  <si>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</si>
  <si>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</si>
  <si>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</si>
  <si>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</si>
  <si>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</si>
  <si>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</si>
  <si>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</si>
  <si>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</si>
  <si>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</si>
  <si>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</si>
  <si>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</si>
  <si>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</si>
  <si>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</si>
  <si>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</si>
  <si>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</si>
  <si>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</si>
  <si>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</si>
  <si>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</si>
  <si>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</si>
  <si>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</si>
  <si>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</si>
  <si>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</si>
  <si>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</si>
  <si>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</si>
  <si>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</si>
  <si>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</si>
  <si>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</si>
  <si>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</si>
  <si>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</si>
  <si>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</si>
  <si>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</si>
  <si>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</si>
  <si>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</si>
  <si>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</si>
  <si>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</si>
  <si>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</si>
  <si>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</si>
  <si>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</si>
  <si>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</si>
  <si>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</si>
  <si>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</si>
  <si>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</si>
  <si>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</si>
  <si>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</si>
  <si>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</si>
  <si>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</si>
  <si>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</si>
  <si>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</si>
  <si>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</si>
  <si>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</si>
  <si>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</si>
  <si>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</si>
  <si>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</si>
  <si>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</si>
  <si>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</si>
  <si>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</si>
  <si>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</si>
  <si>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</si>
  <si>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</si>
  <si>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</si>
  <si>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</si>
  <si>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</si>
  <si>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</si>
  <si>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</si>
  <si>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</si>
  <si>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</si>
  <si>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</si>
  <si>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</si>
  <si>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</si>
  <si>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</si>
  <si>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</si>
  <si>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</si>
  <si>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</si>
  <si>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</si>
  <si>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</si>
  <si>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</si>
  <si>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</si>
  <si>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</si>
  <si>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</si>
  <si>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</si>
  <si>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</si>
  <si>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</si>
  <si>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</si>
  <si>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</si>
  <si>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</si>
  <si>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</si>
  <si>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</si>
  <si>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</si>
  <si>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</si>
  <si>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</si>
  <si>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</si>
  <si>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</si>
  <si>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</si>
  <si>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</si>
  <si>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</si>
  <si>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</si>
  <si>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</si>
  <si>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</si>
  <si>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</si>
  <si>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</si>
  <si>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</si>
  <si>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</si>
  <si>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</si>
  <si>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</si>
  <si>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</si>
  <si>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</si>
  <si>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</si>
  <si>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</si>
  <si>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</si>
  <si>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</si>
  <si>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</si>
  <si>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</si>
  <si>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</si>
  <si>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</si>
  <si>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</si>
  <si>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</si>
  <si>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</si>
  <si>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</si>
  <si>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</si>
  <si>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</si>
  <si>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</si>
  <si>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</si>
  <si>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</si>
  <si>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</si>
  <si>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</si>
  <si>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</si>
  <si>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</si>
  <si>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</si>
  <si>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</si>
  <si>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</si>
  <si>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</si>
  <si>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</si>
  <si>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</si>
  <si>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</si>
  <si>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</si>
  <si>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</si>
  <si>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</si>
  <si>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</si>
  <si>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</si>
  <si>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</si>
  <si>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</si>
  <si>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</si>
  <si>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</si>
  <si>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</si>
  <si>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</si>
  <si>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</si>
  <si>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</si>
  <si>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</si>
  <si>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</si>
  <si>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</si>
  <si>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</si>
  <si>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</si>
  <si>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</si>
  <si>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</si>
  <si>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</si>
  <si>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</si>
  <si>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</si>
  <si>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</si>
  <si>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</si>
  <si>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</si>
  <si>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</si>
  <si>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</si>
  <si>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</si>
  <si>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</si>
  <si>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</si>
  <si>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</si>
  <si>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</si>
  <si>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</si>
  <si>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</si>
  <si>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</si>
  <si>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</si>
  <si>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</si>
  <si>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</si>
  <si>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</si>
  <si>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</si>
  <si>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</si>
  <si>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</si>
  <si>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</si>
  <si>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</si>
  <si>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</si>
  <si>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</si>
  <si>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</si>
  <si>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</si>
  <si>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</si>
  <si>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</si>
  <si>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</si>
  <si>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</si>
  <si>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</si>
  <si>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</si>
  <si>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</si>
  <si>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</si>
  <si>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</si>
  <si>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</si>
  <si>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</si>
  <si>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</si>
  <si>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</si>
  <si>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</si>
  <si>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</si>
  <si>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</si>
  <si>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</si>
  <si>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</si>
  <si>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</si>
  <si>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</si>
  <si>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</si>
  <si>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</si>
  <si>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</si>
  <si>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</si>
  <si>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</si>
  <si>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</si>
  <si>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</si>
  <si>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</si>
  <si>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</si>
  <si>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</si>
  <si>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</si>
  <si>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</si>
  <si>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</si>
  <si>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</si>
  <si>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</si>
  <si>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</si>
  <si>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</si>
  <si>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</si>
  <si>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</si>
  <si>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</si>
  <si>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</si>
  <si>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</si>
  <si>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</si>
  <si>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</si>
  <si>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</si>
  <si>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</si>
  <si>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</si>
  <si>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</si>
  <si>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</si>
  <si>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</si>
  <si>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</si>
  <si>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</si>
  <si>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</si>
  <si>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</si>
  <si>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</si>
  <si>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</si>
  <si>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</si>
  <si>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</si>
  <si>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</si>
  <si>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</si>
  <si>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</si>
  <si>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</si>
  <si>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</si>
  <si>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</si>
  <si>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</si>
  <si>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</si>
  <si>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</si>
  <si>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</si>
  <si>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</si>
  <si>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</si>
  <si>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</si>
  <si>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</si>
  <si>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</si>
  <si>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</si>
  <si>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</si>
  <si>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</si>
  <si>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</si>
  <si>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</si>
  <si>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</si>
  <si>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</si>
  <si>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</si>
  <si>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</si>
  <si>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</si>
  <si>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</si>
  <si>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</si>
  <si>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</si>
  <si>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</si>
  <si>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</si>
  <si>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</si>
  <si>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</si>
  <si>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</si>
  <si>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</si>
  <si>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</si>
  <si>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</si>
  <si>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</si>
  <si>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</si>
  <si>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</si>
  <si>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</si>
  <si>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</si>
  <si>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</si>
  <si>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</si>
  <si>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</si>
  <si>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</si>
  <si>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</si>
  <si>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</si>
  <si>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</si>
  <si>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</si>
  <si>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</si>
  <si>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</si>
  <si>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</si>
  <si>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</si>
  <si>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</si>
  <si>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</si>
  <si>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</si>
  <si>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</si>
  <si>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</si>
  <si>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</si>
  <si>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</si>
  <si>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</si>
  <si>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</si>
  <si>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</si>
  <si>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</si>
  <si>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</si>
  <si>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</si>
  <si>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</si>
  <si>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</si>
  <si>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</si>
  <si>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</si>
  <si>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</si>
  <si>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</si>
  <si>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</si>
  <si>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</si>
  <si>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</si>
  <si>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</si>
  <si>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</si>
  <si>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</si>
  <si>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</si>
  <si>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</si>
  <si>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</si>
  <si>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</si>
  <si>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</si>
  <si>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</si>
  <si>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</si>
  <si>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</si>
  <si>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</si>
  <si>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</si>
  <si>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</si>
  <si>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</si>
  <si>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</si>
  <si>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</si>
  <si>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</si>
  <si>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</si>
  <si>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</si>
  <si>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</si>
  <si>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</si>
  <si>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</si>
  <si>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</si>
  <si>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</si>
  <si>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</si>
  <si>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</si>
  <si>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</si>
  <si>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</si>
  <si>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</si>
  <si>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</si>
  <si>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</si>
  <si>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</si>
  <si>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</si>
  <si>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</si>
  <si>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</si>
  <si>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</si>
  <si>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</si>
  <si>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</si>
  <si>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</si>
  <si>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</si>
  <si>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</si>
  <si>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</si>
  <si>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</si>
  <si>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</si>
  <si>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</si>
  <si>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</si>
  <si>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</si>
  <si>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</si>
  <si>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</si>
  <si>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</si>
  <si>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</si>
  <si>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</si>
  <si>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</si>
  <si>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</si>
  <si>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</si>
  <si>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</si>
  <si>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</si>
  <si>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</si>
  <si>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</si>
  <si>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</si>
  <si>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</si>
  <si>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</si>
  <si>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</si>
  <si>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</si>
  <si>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</si>
  <si>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</si>
  <si>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</si>
  <si>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</si>
  <si>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</si>
  <si>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</si>
  <si>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</si>
  <si>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</si>
  <si>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</si>
  <si>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</si>
  <si>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</si>
  <si>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</si>
  <si>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</si>
  <si>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</si>
  <si>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</si>
  <si>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</si>
  <si>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</si>
  <si>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</si>
  <si>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</si>
  <si>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</si>
  <si>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</si>
  <si>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</si>
  <si>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</si>
  <si>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</si>
  <si>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</si>
  <si>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</si>
  <si>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</si>
  <si>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</si>
  <si>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</si>
  <si>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</si>
  <si>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</si>
  <si>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</si>
  <si>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</si>
  <si>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</si>
  <si>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</si>
  <si>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</si>
  <si>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</si>
  <si>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</si>
  <si>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</si>
  <si>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</si>
  <si>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</si>
  <si>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</si>
  <si>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</si>
  <si>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</si>
  <si>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</si>
  <si>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</si>
  <si>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</si>
  <si>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</si>
  <si>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</si>
  <si>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</si>
  <si>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</si>
  <si>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</si>
  <si>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</si>
  <si>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</si>
  <si>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</si>
  <si>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</si>
  <si>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</si>
  <si>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</si>
  <si>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</si>
  <si>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</si>
  <si>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</si>
  <si>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</si>
  <si>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</si>
  <si>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</si>
  <si>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</si>
  <si>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</si>
  <si>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</si>
  <si>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</si>
  <si>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</si>
  <si>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</si>
  <si>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</si>
  <si>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</si>
  <si>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</si>
  <si>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</si>
  <si>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</si>
  <si>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</si>
  <si>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</si>
  <si>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</si>
  <si>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</si>
  <si>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</si>
  <si>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</si>
  <si>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</si>
  <si>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</si>
  <si>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</si>
  <si>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</si>
  <si>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</si>
  <si>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</si>
  <si>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</si>
  <si>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</si>
  <si>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</si>
  <si>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</si>
  <si>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</si>
  <si>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</si>
  <si>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</si>
  <si>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</si>
  <si>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</si>
  <si>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</si>
  <si>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</si>
  <si>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</si>
  <si>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</si>
  <si>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</si>
  <si>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</si>
  <si>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</si>
  <si>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</si>
  <si>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</si>
  <si>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</si>
  <si>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</si>
  <si>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</si>
  <si>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</si>
  <si>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</si>
  <si>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</si>
  <si>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</si>
  <si>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</si>
  <si>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</si>
  <si>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</si>
  <si>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</si>
  <si>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</si>
  <si>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</si>
  <si>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</si>
  <si>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</si>
  <si>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</si>
  <si>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</si>
  <si>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</si>
  <si>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</si>
  <si>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</si>
  <si>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</si>
  <si>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</si>
  <si>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</si>
  <si>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</si>
  <si>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</si>
  <si>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</si>
  <si>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</si>
  <si>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</si>
  <si>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</si>
  <si>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</si>
  <si>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</si>
  <si>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</si>
  <si>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</si>
  <si>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</si>
  <si>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</si>
  <si>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</si>
  <si>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</si>
  <si>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</si>
  <si>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</si>
  <si>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</si>
  <si>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</si>
  <si>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</si>
  <si>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</si>
  <si>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</si>
  <si>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</si>
  <si>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</si>
  <si>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</si>
  <si>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</si>
  <si>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</si>
  <si>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</si>
  <si>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</si>
  <si>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</si>
  <si>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</si>
  <si>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</si>
  <si>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</si>
  <si>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</si>
  <si>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</si>
  <si>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</si>
  <si>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</si>
  <si>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</si>
  <si>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</si>
  <si>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</si>
  <si>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</si>
  <si>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</si>
  <si>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</si>
  <si>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</si>
  <si>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</si>
  <si>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</si>
  <si>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</si>
  <si>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</si>
  <si>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</si>
  <si>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</si>
  <si>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</si>
  <si>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</si>
  <si>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</si>
  <si>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</si>
  <si>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</si>
  <si>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</si>
  <si>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</si>
  <si>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</si>
  <si>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</si>
  <si>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</si>
  <si>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</si>
  <si>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</si>
  <si>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</si>
  <si>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</si>
  <si>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</si>
  <si>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</si>
  <si>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</si>
  <si>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</si>
  <si>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</si>
  <si>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</si>
  <si>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</si>
  <si>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</si>
  <si>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</si>
  <si>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</si>
  <si>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</si>
  <si>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</si>
  <si>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</si>
  <si>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</si>
  <si>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</si>
  <si>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</si>
  <si>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</si>
  <si>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</si>
  <si>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</si>
  <si>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</si>
  <si>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</si>
  <si>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</si>
  <si>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</si>
  <si>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</si>
  <si>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</si>
  <si>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</si>
  <si>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</si>
  <si>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</si>
  <si>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</si>
  <si>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</si>
  <si>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</si>
  <si>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</si>
  <si>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</si>
  <si>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</si>
  <si>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</si>
  <si>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</si>
  <si>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</si>
  <si>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</si>
  <si>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</si>
  <si>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</si>
  <si>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</si>
  <si>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</si>
  <si>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</si>
  <si>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</si>
  <si>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</si>
  <si>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</si>
  <si>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</si>
  <si>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</si>
  <si>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</si>
  <si>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</si>
  <si>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</si>
  <si>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</si>
  <si>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</si>
  <si>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</si>
  <si>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</si>
  <si>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</si>
  <si>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</si>
  <si>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</si>
  <si>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</si>
  <si>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</si>
  <si>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</si>
  <si>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</si>
  <si>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</si>
  <si>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</si>
  <si>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</si>
  <si>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</si>
  <si>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</si>
  <si>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</si>
  <si>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</si>
  <si>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</si>
  <si>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</si>
  <si>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</si>
  <si>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</si>
  <si>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</si>
  <si>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</si>
  <si>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</si>
  <si>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</si>
  <si>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</si>
  <si>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</si>
  <si>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</si>
  <si>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</si>
  <si>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</si>
  <si>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</si>
  <si>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</si>
  <si>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</si>
  <si>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</si>
  <si>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</si>
  <si>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</si>
  <si>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</si>
  <si>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</si>
  <si>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</si>
  <si>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</si>
  <si>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</si>
  <si>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</si>
  <si>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</si>
  <si>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</si>
  <si>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</si>
  <si>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</si>
  <si>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</si>
  <si>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</si>
  <si>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</si>
  <si>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</si>
  <si>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</si>
  <si>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</si>
  <si>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</si>
  <si>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</si>
  <si>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</si>
  <si>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</si>
  <si>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</si>
  <si>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</si>
  <si>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</si>
  <si>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</si>
  <si>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</si>
  <si>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</si>
  <si>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</si>
  <si>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</si>
  <si>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</si>
  <si>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</si>
  <si>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</si>
  <si>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</si>
  <si>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</si>
  <si>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</si>
  <si>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</si>
  <si>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</si>
  <si>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</si>
  <si>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</si>
  <si>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</si>
  <si>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</si>
  <si>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</si>
  <si>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</si>
  <si>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</si>
  <si>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</si>
  <si>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</si>
  <si>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</si>
  <si>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</si>
  <si>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</si>
  <si>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</si>
  <si>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</si>
  <si>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</si>
  <si>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</si>
  <si>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</si>
  <si>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</si>
  <si>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</si>
  <si>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</si>
  <si>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</si>
  <si>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</si>
  <si>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</si>
  <si>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</si>
  <si>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</si>
  <si>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</si>
  <si>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</si>
  <si>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</si>
  <si>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</si>
  <si>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</si>
  <si>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</si>
  <si>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</si>
  <si>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</si>
  <si>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</si>
  <si>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</si>
  <si>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</si>
  <si>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</si>
  <si>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</si>
  <si>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</si>
  <si>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</si>
  <si>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</si>
  <si>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</si>
  <si>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</si>
  <si>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</si>
  <si>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</si>
  <si>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</si>
  <si>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</si>
  <si>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</si>
  <si>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</si>
  <si>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</si>
  <si>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</si>
  <si>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</si>
  <si>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</si>
  <si>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</si>
  <si>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</si>
  <si>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</si>
  <si>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</si>
  <si>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</si>
  <si>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</si>
  <si>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</si>
  <si>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</si>
  <si>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</si>
  <si>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</si>
  <si>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</si>
  <si>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</si>
  <si>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</si>
  <si>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</si>
  <si>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</si>
  <si>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</si>
  <si>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</si>
  <si>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</si>
  <si>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</si>
  <si>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</si>
  <si>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</si>
  <si>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</si>
  <si>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</si>
  <si>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</si>
  <si>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</si>
  <si>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</si>
  <si>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</si>
  <si>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</si>
  <si>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</si>
  <si>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</si>
  <si>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</si>
  <si>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</si>
  <si>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</si>
  <si>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</si>
  <si>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</si>
  <si>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</si>
  <si>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</si>
  <si>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</si>
  <si>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</si>
  <si>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</si>
  <si>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</si>
  <si>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</si>
  <si>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</si>
  <si>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</si>
  <si>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</si>
  <si>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</si>
  <si>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</si>
  <si>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</si>
  <si>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</si>
  <si>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</si>
  <si>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</si>
  <si>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</si>
  <si>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</si>
  <si>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</si>
  <si>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</si>
  <si>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</si>
  <si>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</si>
  <si>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</si>
  <si>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</si>
  <si>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</si>
  <si>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</si>
  <si>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</si>
  <si>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</si>
  <si>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</si>
  <si>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</si>
  <si>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</si>
  <si>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</si>
  <si>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</si>
  <si>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</si>
  <si>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</si>
  <si>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</si>
  <si>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</si>
  <si>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</si>
  <si>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</si>
  <si>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</si>
  <si>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</si>
  <si>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</si>
  <si>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</si>
  <si>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</si>
  <si>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</si>
  <si>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</si>
  <si>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</si>
  <si>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</si>
  <si>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</si>
  <si>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</si>
  <si>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</si>
  <si>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</si>
  <si>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</si>
  <si>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</si>
  <si>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</si>
  <si>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</si>
  <si>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</si>
  <si>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</si>
  <si>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</si>
  <si>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</si>
  <si>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</si>
  <si>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</si>
  <si>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</si>
  <si>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</si>
  <si>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</si>
  <si>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</si>
  <si>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</si>
  <si>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</si>
  <si>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</si>
  <si>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</si>
  <si>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</si>
  <si>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</si>
  <si>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</si>
  <si>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</si>
  <si>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</si>
  <si>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</si>
  <si>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</si>
  <si>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</si>
  <si>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</si>
  <si>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</si>
  <si>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</si>
  <si>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</si>
  <si>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</si>
  <si>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</si>
  <si>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</si>
  <si>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</si>
  <si>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</si>
  <si>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</si>
  <si>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</si>
  <si>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</si>
  <si>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</si>
  <si>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</si>
  <si>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</si>
  <si>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</si>
  <si>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</si>
  <si>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</si>
  <si>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</si>
  <si>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</si>
  <si>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</si>
  <si>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</si>
  <si>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</si>
  <si>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</si>
  <si>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</si>
  <si>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</si>
  <si>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</si>
  <si>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</si>
  <si>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</si>
  <si>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</si>
  <si>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</si>
  <si>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</si>
  <si>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</si>
  <si>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</si>
  <si>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</si>
  <si>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</si>
  <si>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</si>
  <si>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</si>
  <si>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</si>
  <si>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</si>
  <si>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</si>
  <si>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</si>
  <si>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</si>
  <si>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</si>
  <si>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</si>
  <si>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</si>
  <si>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</si>
  <si>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</si>
  <si>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</si>
  <si>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</si>
  <si>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</si>
  <si>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</si>
  <si>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</si>
  <si>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</si>
  <si>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</si>
  <si>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</si>
  <si>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</si>
  <si>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</si>
  <si>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</si>
  <si>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</si>
  <si>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</si>
  <si>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</si>
  <si>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</si>
  <si>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</si>
  <si>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</si>
  <si>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</si>
  <si>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</si>
  <si>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</si>
  <si>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</si>
  <si>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</si>
  <si>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</si>
  <si>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</si>
  <si>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</si>
  <si>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</si>
  <si>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</si>
  <si>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</si>
  <si>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</si>
  <si>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</si>
  <si>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</si>
  <si>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</si>
  <si>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</si>
  <si>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</si>
  <si>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</si>
  <si>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</si>
  <si>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</si>
  <si>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</si>
  <si>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</si>
  <si>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</si>
  <si>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</si>
  <si>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</si>
  <si>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</si>
  <si>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</si>
  <si>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</si>
  <si>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</si>
  <si>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</si>
  <si>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</si>
  <si>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</si>
  <si>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</si>
  <si>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</si>
  <si>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</si>
  <si>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</si>
  <si>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</si>
  <si>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</si>
  <si>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</si>
  <si>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</si>
  <si>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</si>
  <si>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</si>
  <si>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</si>
  <si>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</si>
  <si>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</si>
  <si>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</si>
  <si>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</si>
  <si>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</si>
  <si>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</si>
  <si>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</si>
  <si>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</si>
  <si>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</si>
  <si>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</si>
  <si>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</si>
  <si>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</si>
  <si>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</si>
  <si>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</si>
  <si>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</si>
  <si>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</si>
  <si>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</si>
  <si>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</si>
  <si>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</si>
  <si>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</si>
  <si>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</si>
  <si>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</si>
  <si>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</si>
  <si>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</si>
  <si>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</si>
  <si>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</si>
  <si>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</si>
  <si>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</si>
  <si>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</si>
  <si>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</si>
  <si>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</si>
  <si>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</si>
  <si>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</si>
  <si>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</si>
  <si>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</si>
  <si>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</si>
  <si>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</si>
  <si>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</si>
  <si>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</si>
  <si>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</si>
  <si>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</si>
  <si>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</si>
  <si>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</si>
  <si>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</si>
  <si>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</si>
  <si>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</si>
  <si>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</si>
  <si>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</si>
  <si>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</si>
  <si>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</si>
  <si>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</si>
  <si>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</si>
  <si>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</si>
  <si>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</si>
  <si>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</si>
  <si>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</si>
  <si>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</si>
  <si>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</si>
  <si>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</si>
  <si>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</si>
  <si>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</si>
  <si>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</si>
  <si>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</si>
  <si>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</si>
  <si>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</si>
  <si>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</si>
  <si>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</si>
  <si>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</si>
  <si>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</si>
  <si>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</si>
  <si>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</si>
  <si>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</si>
  <si>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</si>
  <si>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</si>
  <si>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</si>
  <si>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</si>
  <si>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</si>
  <si>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</si>
  <si>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</si>
  <si>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</si>
  <si>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</si>
  <si>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</si>
  <si>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</si>
  <si>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</si>
  <si>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</si>
  <si>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</si>
  <si>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</si>
  <si>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</si>
  <si>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</si>
  <si>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</si>
  <si>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</si>
  <si>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</si>
  <si>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</si>
  <si>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</si>
  <si>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</si>
  <si>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</si>
  <si>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</si>
  <si>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</si>
  <si>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</si>
  <si>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</si>
  <si>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</si>
  <si>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</si>
  <si>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</si>
  <si>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</si>
  <si>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</si>
  <si>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</si>
  <si>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</si>
  <si>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</si>
  <si>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</si>
  <si>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</si>
  <si>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</si>
  <si>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</si>
  <si>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</si>
  <si>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</si>
  <si>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</si>
  <si>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</si>
  <si>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</si>
  <si>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</si>
  <si>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</si>
  <si>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</si>
  <si>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</si>
  <si>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</si>
  <si>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</si>
  <si>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</si>
  <si>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</si>
  <si>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</si>
  <si>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</si>
  <si>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</si>
  <si>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</si>
  <si>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</si>
  <si>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</si>
  <si>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</si>
  <si>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</si>
  <si>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</si>
  <si>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</si>
  <si>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</si>
  <si>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</si>
  <si>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</si>
  <si>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</si>
  <si>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</si>
  <si>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</si>
  <si>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</si>
  <si>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</si>
  <si>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</si>
  <si>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</si>
  <si>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</si>
  <si>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</si>
  <si>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</si>
  <si>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</si>
  <si>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</si>
  <si>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</si>
  <si>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</si>
  <si>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</si>
  <si>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</si>
  <si>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</si>
  <si>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</si>
  <si>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</si>
  <si>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</si>
  <si>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</si>
  <si>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</si>
  <si>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</si>
  <si>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</si>
  <si>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</si>
  <si>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</si>
  <si>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</si>
  <si>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</si>
  <si>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</si>
  <si>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</si>
  <si>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</si>
  <si>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</si>
  <si>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</si>
  <si>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</si>
  <si>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</si>
  <si>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</si>
  <si>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</si>
  <si>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</si>
  <si>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</si>
  <si>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</si>
  <si>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</si>
  <si>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</si>
  <si>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</si>
  <si>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</si>
  <si>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</si>
  <si>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</si>
  <si>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</si>
  <si>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</si>
  <si>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</si>
  <si>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</si>
  <si>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</si>
  <si>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</si>
  <si>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</si>
  <si>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</si>
  <si>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</si>
  <si>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</si>
  <si>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</si>
  <si>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</si>
  <si>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</si>
  <si>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</si>
  <si>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</si>
  <si>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</si>
  <si>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</si>
  <si>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</si>
  <si>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</si>
  <si>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</si>
  <si>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</si>
  <si>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</si>
  <si>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</si>
  <si>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</si>
  <si>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</si>
  <si>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</si>
  <si>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</si>
  <si>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</si>
  <si>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</si>
  <si>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</si>
  <si>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</si>
  <si>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</si>
  <si>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</si>
  <si>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</si>
  <si>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</si>
  <si>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</si>
  <si>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</si>
  <si>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</si>
  <si>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</si>
  <si>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</si>
  <si>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</si>
  <si>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</si>
  <si>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</si>
  <si>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</si>
  <si>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</si>
  <si>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</si>
  <si>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</si>
  <si>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</si>
  <si>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</si>
  <si>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</si>
  <si>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</si>
  <si>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</si>
  <si>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</si>
  <si>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</si>
  <si>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</si>
  <si>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</si>
  <si>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</si>
  <si>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</si>
  <si>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</si>
  <si>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</si>
  <si>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</si>
  <si>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</si>
  <si>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</si>
  <si>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</si>
  <si>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</si>
  <si>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</si>
  <si>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</si>
  <si>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</si>
  <si>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</si>
  <si>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</si>
  <si>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</si>
  <si>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</si>
  <si>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</si>
  <si>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</si>
  <si>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</si>
  <si>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</si>
  <si>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</si>
  <si>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</si>
  <si>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</si>
  <si>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</si>
  <si>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</si>
  <si>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</si>
  <si>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</si>
  <si>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</si>
  <si>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</si>
  <si>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</si>
  <si>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</si>
  <si>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</si>
  <si>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</si>
  <si>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</si>
  <si>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</si>
  <si>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</si>
  <si>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</si>
  <si>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</si>
  <si>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</si>
  <si>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</si>
  <si>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</si>
  <si>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</si>
  <si>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</si>
  <si>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</si>
  <si>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</si>
  <si>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</si>
  <si>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</si>
  <si>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</si>
  <si>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</si>
  <si>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</si>
  <si>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</si>
  <si>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</si>
  <si>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</si>
  <si>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</si>
  <si>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</si>
  <si>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</si>
  <si>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</si>
  <si>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</si>
  <si>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</si>
  <si>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</si>
  <si>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</si>
  <si>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</si>
  <si>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</si>
  <si>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</si>
  <si>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</si>
  <si>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</si>
  <si>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</si>
  <si>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</si>
  <si>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</si>
  <si>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</si>
  <si>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</si>
  <si>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</si>
  <si>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</si>
  <si>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</si>
  <si>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</si>
  <si>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</si>
  <si>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</si>
  <si>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</si>
  <si>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</si>
  <si>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</si>
  <si>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</si>
  <si>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</si>
  <si>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</si>
  <si>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</si>
  <si>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</si>
  <si>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</si>
  <si>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</si>
  <si>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</si>
  <si>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</si>
  <si>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</si>
  <si>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</si>
  <si>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</si>
  <si>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</si>
  <si>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</si>
  <si>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</si>
  <si>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</si>
  <si>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</si>
  <si>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</si>
  <si>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</si>
  <si>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</si>
  <si>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</si>
  <si>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</si>
  <si>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</si>
  <si>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</si>
  <si>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</si>
  <si>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</si>
  <si>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</si>
  <si>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</si>
  <si>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</si>
  <si>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</si>
  <si>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</si>
  <si>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</si>
  <si>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</si>
  <si>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</si>
  <si>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</si>
  <si>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</si>
  <si>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</si>
  <si>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</si>
  <si>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</si>
  <si>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</si>
  <si>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</si>
  <si>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</si>
  <si>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</si>
  <si>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</si>
  <si>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</si>
  <si>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</si>
  <si>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</si>
  <si>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</si>
  <si>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</si>
  <si>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</si>
  <si>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</si>
  <si>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</si>
  <si>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</si>
  <si>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</si>
  <si>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</si>
  <si>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</si>
  <si>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</si>
  <si>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</si>
  <si>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</si>
  <si>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</si>
  <si>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</si>
  <si>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</si>
  <si>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</si>
  <si>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</si>
  <si>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</si>
  <si>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</si>
  <si>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</si>
  <si>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</si>
  <si>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</si>
  <si>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</si>
  <si>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</si>
  <si>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</si>
  <si>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</si>
  <si>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</si>
  <si>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</si>
  <si>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</si>
  <si>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</si>
  <si>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</si>
  <si>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</si>
  <si>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</si>
  <si>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</si>
  <si>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</si>
  <si>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</si>
  <si>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</si>
  <si>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</si>
  <si>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</si>
  <si>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</si>
  <si>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</si>
  <si>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</si>
  <si>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</si>
  <si>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</si>
  <si>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</si>
  <si>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</si>
  <si>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</si>
  <si>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</si>
  <si>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</si>
  <si>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</si>
  <si>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</si>
  <si>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</si>
  <si>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</si>
  <si>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</si>
  <si>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</si>
  <si>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</si>
  <si>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</si>
  <si>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</si>
  <si>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</si>
  <si>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</si>
  <si>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</si>
  <si>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</si>
  <si>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</si>
  <si>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</si>
  <si>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</si>
  <si>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</si>
  <si>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</si>
  <si>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</si>
  <si>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</si>
  <si>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</si>
  <si>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</si>
  <si>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</si>
  <si>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</si>
  <si>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</si>
  <si>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</si>
  <si>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</si>
  <si>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</si>
  <si>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</si>
  <si>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</si>
  <si>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</si>
  <si>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</si>
  <si>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</si>
  <si>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</si>
  <si>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</si>
  <si>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</si>
  <si>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</si>
  <si>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</si>
  <si>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</si>
  <si>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</si>
  <si>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</si>
  <si>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</si>
  <si>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</si>
  <si>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</si>
  <si>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</si>
  <si>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</si>
  <si>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</si>
  <si>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</si>
  <si>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</si>
  <si>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</si>
  <si>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</si>
  <si>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</si>
  <si>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</si>
  <si>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</si>
  <si>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</si>
  <si>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</si>
  <si>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</si>
  <si>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</si>
  <si>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</si>
  <si>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</si>
  <si>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</si>
  <si>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</si>
  <si>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</si>
  <si>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</si>
  <si>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</si>
  <si>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</si>
  <si>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</si>
  <si>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</si>
  <si>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</si>
  <si>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</si>
  <si>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</si>
  <si>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</si>
  <si>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</si>
  <si>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</si>
  <si>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</si>
  <si>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</si>
  <si>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</si>
  <si>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</si>
  <si>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</si>
  <si>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</si>
  <si>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</si>
  <si>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</si>
  <si>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</si>
  <si>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</si>
  <si>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</si>
  <si>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</si>
  <si>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</si>
  <si>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</si>
  <si>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</si>
  <si>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</si>
  <si>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</si>
  <si>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</si>
  <si>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</si>
  <si>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</si>
  <si>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</si>
  <si>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</si>
  <si>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</si>
  <si>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</si>
  <si>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</si>
  <si>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</si>
  <si>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</si>
  <si>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</si>
  <si>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</si>
  <si>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</si>
  <si>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</si>
  <si>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</si>
  <si>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</si>
  <si>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</si>
  <si>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</si>
  <si>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</si>
  <si>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</si>
  <si>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</si>
  <si>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</si>
  <si>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</si>
  <si>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</si>
  <si>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</si>
  <si>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</si>
  <si>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</si>
  <si>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</si>
  <si>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</si>
  <si>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</si>
  <si>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</si>
  <si>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</si>
  <si>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</si>
  <si>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</si>
  <si>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</si>
  <si>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</si>
  <si>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</si>
  <si>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</si>
  <si>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</si>
  <si>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</si>
  <si>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</si>
  <si>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</si>
  <si>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</si>
  <si>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</si>
  <si>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</si>
  <si>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</si>
  <si>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</si>
  <si>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</si>
  <si>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</si>
  <si>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</si>
  <si>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</si>
  <si>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</si>
  <si>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</si>
  <si>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</si>
  <si>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</si>
  <si>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</si>
  <si>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</si>
  <si>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</si>
  <si>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</si>
  <si>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</si>
  <si>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</si>
  <si>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</si>
  <si>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</si>
  <si>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</si>
  <si>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</si>
  <si>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</si>
  <si>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</si>
  <si>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</si>
  <si>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</si>
  <si>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</si>
  <si>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</si>
  <si>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</si>
  <si>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</si>
  <si>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</si>
  <si>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</si>
  <si>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</si>
  <si>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</si>
  <si>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</si>
  <si>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</si>
  <si>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</si>
  <si>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</si>
  <si>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</si>
  <si>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</si>
  <si>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</si>
  <si>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</si>
  <si>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</si>
  <si>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</si>
  <si>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</si>
  <si>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</si>
  <si>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</si>
  <si>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</si>
  <si>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</si>
  <si>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</si>
  <si>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</si>
  <si>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</si>
  <si>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</si>
  <si>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</si>
  <si>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</si>
  <si>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</si>
  <si>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</si>
  <si>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</si>
  <si>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</si>
  <si>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</si>
  <si>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</si>
  <si>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</si>
  <si>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</si>
  <si>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</si>
  <si>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</si>
  <si>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</si>
  <si>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</si>
  <si>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</si>
  <si>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</si>
  <si>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</si>
  <si>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</si>
  <si>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</si>
  <si>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</si>
  <si>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</si>
  <si>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</si>
  <si>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</si>
  <si>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</si>
  <si>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</si>
  <si>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</si>
  <si>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</si>
  <si>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</si>
  <si>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</si>
  <si>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</si>
  <si>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</si>
  <si>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</si>
  <si>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</si>
  <si>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</si>
  <si>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</si>
  <si>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</si>
  <si>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</si>
  <si>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</si>
  <si>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</si>
  <si>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</si>
  <si>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</si>
  <si>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</si>
  <si>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</si>
  <si>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</si>
  <si>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</si>
  <si>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</si>
  <si>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</si>
  <si>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</si>
  <si>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</si>
  <si>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</si>
  <si>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</si>
  <si>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</si>
  <si>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</si>
  <si>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</si>
  <si>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</si>
  <si>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</si>
  <si>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</si>
  <si>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</si>
  <si>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</si>
  <si>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</si>
  <si>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</si>
  <si>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</si>
  <si>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</si>
  <si>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</si>
  <si>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</si>
  <si>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</si>
  <si>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</si>
  <si>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</si>
  <si>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</si>
  <si>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</si>
  <si>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</si>
  <si>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</si>
  <si>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</si>
  <si>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</si>
  <si>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</si>
  <si>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</si>
  <si>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</si>
  <si>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</si>
  <si>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</si>
  <si>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</si>
  <si>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</si>
  <si>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</si>
  <si>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</si>
  <si>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</si>
  <si>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</si>
  <si>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</si>
  <si>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</si>
  <si>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</si>
  <si>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</si>
  <si>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</si>
  <si>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</si>
  <si>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</si>
  <si>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</si>
  <si>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</si>
  <si>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</si>
  <si>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</si>
  <si>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</si>
  <si>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</si>
  <si>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</si>
  <si>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</si>
  <si>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</si>
  <si>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</si>
  <si>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</si>
  <si>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</si>
  <si>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</si>
  <si>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</si>
  <si>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</si>
  <si>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</si>
  <si>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</si>
  <si>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</si>
  <si>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</si>
  <si>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</si>
  <si>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</si>
  <si>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</si>
  <si>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</si>
  <si>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</si>
  <si>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</si>
  <si>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</si>
  <si>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</si>
  <si>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</si>
  <si>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</si>
  <si>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</si>
  <si>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</si>
  <si>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</si>
  <si>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</si>
  <si>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</si>
  <si>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</si>
  <si>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</si>
  <si>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</si>
  <si>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</si>
  <si>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</si>
  <si>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</si>
  <si>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</si>
  <si>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</si>
  <si>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</si>
  <si>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</si>
  <si>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</si>
  <si>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</si>
  <si>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</si>
  <si>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</si>
  <si>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</si>
  <si>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</si>
  <si>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</si>
  <si>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</si>
  <si>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</si>
  <si>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</si>
  <si>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</si>
  <si>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</si>
  <si>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</si>
  <si>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</si>
  <si>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</si>
  <si>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</si>
  <si>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</si>
  <si>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</si>
  <si>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</si>
  <si>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</si>
  <si>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</si>
  <si>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</si>
  <si>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</si>
  <si>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</si>
  <si>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</si>
  <si>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</si>
  <si>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</si>
  <si>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</si>
  <si>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</si>
  <si>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</si>
  <si>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</si>
  <si>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</si>
  <si>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</si>
  <si>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</si>
  <si>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</si>
  <si>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</si>
  <si>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</si>
  <si>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</si>
  <si>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</si>
  <si>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</si>
  <si>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</si>
  <si>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</si>
  <si>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</si>
  <si>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</si>
  <si>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</si>
  <si>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</si>
  <si>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</si>
  <si>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</si>
  <si>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</si>
  <si>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</si>
  <si>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</si>
  <si>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</si>
  <si>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</si>
  <si>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</si>
  <si>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</si>
  <si>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</si>
  <si>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</si>
  <si>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</si>
  <si>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</si>
  <si>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</si>
  <si>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</si>
  <si>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</si>
  <si>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</si>
  <si>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</si>
  <si>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</si>
  <si>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</si>
  <si>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</si>
  <si>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</si>
  <si>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</si>
  <si>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</si>
  <si>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</si>
  <si>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</si>
  <si>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</si>
  <si>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</si>
  <si>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</si>
  <si>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</si>
  <si>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</si>
  <si>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</si>
  <si>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</si>
  <si>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</si>
  <si>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</si>
  <si>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</si>
  <si>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</si>
  <si>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</si>
  <si>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</si>
  <si>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</si>
  <si>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</si>
  <si>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</si>
  <si>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</si>
  <si>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</si>
  <si>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</si>
  <si>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</si>
  <si>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</si>
  <si>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</si>
  <si>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</si>
  <si>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</si>
  <si>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</si>
  <si>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</si>
  <si>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</si>
  <si>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</si>
  <si>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</si>
  <si>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</si>
  <si>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</si>
  <si>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</si>
  <si>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</si>
  <si>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</si>
  <si>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</si>
  <si>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</si>
  <si>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</si>
  <si>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</si>
  <si>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</si>
  <si>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</si>
  <si>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</si>
  <si>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</si>
  <si>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</si>
  <si>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</si>
  <si>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</si>
  <si>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</si>
  <si>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</si>
  <si>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</si>
  <si>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</si>
  <si>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</si>
  <si>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</si>
  <si>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</si>
  <si>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</si>
  <si>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</si>
  <si>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</si>
  <si>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</si>
  <si>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</si>
  <si>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</si>
  <si>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</si>
  <si>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</si>
  <si>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</si>
  <si>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</si>
  <si>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</si>
  <si>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</si>
  <si>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</si>
  <si>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</si>
  <si>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</si>
  <si>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</si>
  <si>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</si>
  <si>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</si>
  <si>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</si>
  <si>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</si>
  <si>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</si>
  <si>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</si>
  <si>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</si>
  <si>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</si>
  <si>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</si>
  <si>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</si>
  <si>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</si>
  <si>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</si>
  <si>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</si>
  <si>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</si>
  <si>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</si>
  <si>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</si>
  <si>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</si>
  <si>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</si>
  <si>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</si>
  <si>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</si>
  <si>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</si>
  <si>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</si>
  <si>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</si>
  <si>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</si>
  <si>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</si>
  <si>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</si>
  <si>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</si>
  <si>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</si>
  <si>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</si>
  <si>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</si>
  <si>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</si>
  <si>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</si>
  <si>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</si>
  <si>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</si>
  <si>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</si>
  <si>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</si>
  <si>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</si>
  <si>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</si>
  <si>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</si>
  <si>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</si>
  <si>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</si>
  <si>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</si>
  <si>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</si>
  <si>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</si>
  <si>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</si>
  <si>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</si>
  <si>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</si>
  <si>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</si>
  <si>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</si>
  <si>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</si>
  <si>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</si>
  <si>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</si>
  <si>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</si>
  <si>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</si>
  <si>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</si>
  <si>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</si>
  <si>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</si>
  <si>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</si>
  <si>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</si>
  <si>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</si>
  <si>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</si>
  <si>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</si>
  <si>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</si>
  <si>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</si>
  <si>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</si>
  <si>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</si>
  <si>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</si>
  <si>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</si>
  <si>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</si>
  <si>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</si>
  <si>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</si>
  <si>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</si>
  <si>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</si>
  <si>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</si>
  <si>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</si>
  <si>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</si>
  <si>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</si>
  <si>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</si>
  <si>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</si>
  <si>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</si>
  <si>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</si>
  <si>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</si>
  <si>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</si>
  <si>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</si>
  <si>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</si>
  <si>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</si>
  <si>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</si>
  <si>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</si>
  <si>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</si>
  <si>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</si>
  <si>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</si>
  <si>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</si>
  <si>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</si>
  <si>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</si>
  <si>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</si>
  <si>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</si>
  <si>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</si>
  <si>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</si>
  <si>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</si>
  <si>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</si>
  <si>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</si>
  <si>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</si>
  <si>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</si>
  <si>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</si>
  <si>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</si>
  <si>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</si>
  <si>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</si>
  <si>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</si>
  <si>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</si>
  <si>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</si>
  <si>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</si>
  <si>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</si>
  <si>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</si>
  <si>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</si>
  <si>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</si>
  <si>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</si>
  <si>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</si>
  <si>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</si>
  <si>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</si>
  <si>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</si>
  <si>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</si>
  <si>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</si>
  <si>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</si>
  <si>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</si>
  <si>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</si>
  <si>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</si>
  <si>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</si>
  <si>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</si>
  <si>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</si>
  <si>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</si>
  <si>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</si>
  <si>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</si>
  <si>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</si>
  <si>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</si>
  <si>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</si>
  <si>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</si>
  <si>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</si>
  <si>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</si>
  <si>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</si>
  <si>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</si>
  <si>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</si>
  <si>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</si>
  <si>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</si>
  <si>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</si>
  <si>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</si>
  <si>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</si>
  <si>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</si>
  <si>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</si>
  <si>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</si>
  <si>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</si>
  <si>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</si>
  <si>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</si>
  <si>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</si>
  <si>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</si>
  <si>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</si>
  <si>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</si>
  <si>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</si>
  <si>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</si>
  <si>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</si>
  <si>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</si>
  <si>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</si>
  <si>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</si>
  <si>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</si>
  <si>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</si>
  <si>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</si>
  <si>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</si>
  <si>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</si>
  <si>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</si>
  <si>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</si>
  <si>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</si>
  <si>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</si>
  <si>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</si>
  <si>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</si>
  <si>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</si>
  <si>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</si>
  <si>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</si>
  <si>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</si>
  <si>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</si>
  <si>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</si>
  <si>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</si>
  <si>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</si>
  <si>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</si>
  <si>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</si>
  <si>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</si>
  <si>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</si>
  <si>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</si>
  <si>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</si>
  <si>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</si>
  <si>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</si>
  <si>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</si>
  <si>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</si>
  <si>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</si>
  <si>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</si>
  <si>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</si>
  <si>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</si>
  <si>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</si>
  <si>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</si>
  <si>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</si>
  <si>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</si>
  <si>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</si>
  <si>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</si>
  <si>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</si>
  <si>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</si>
  <si>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</si>
  <si>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</si>
  <si>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</si>
  <si>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</si>
  <si>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</si>
  <si>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</si>
  <si>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</si>
  <si>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</si>
  <si>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</si>
  <si>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</si>
  <si>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</si>
  <si>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</si>
  <si>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</si>
  <si>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</si>
  <si>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</si>
  <si>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</si>
  <si>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</si>
  <si>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</si>
  <si>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</si>
  <si>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</si>
  <si>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</si>
  <si>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</si>
  <si>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</si>
  <si>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</si>
  <si>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</si>
  <si>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</si>
  <si>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</si>
  <si>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</si>
  <si>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</si>
  <si>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</si>
  <si>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</si>
  <si>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</si>
  <si>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</si>
  <si>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</si>
  <si>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</si>
  <si>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</si>
  <si>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</si>
  <si>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</si>
  <si>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</si>
  <si>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</si>
  <si>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</si>
  <si>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</si>
  <si>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</si>
  <si>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</si>
  <si>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</si>
  <si>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</si>
  <si>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</si>
  <si>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</si>
  <si>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</si>
  <si>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</si>
  <si>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</si>
  <si>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</si>
  <si>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</si>
  <si>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</si>
  <si>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</si>
  <si>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</si>
  <si>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</si>
  <si>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</si>
  <si>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</si>
  <si>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</si>
  <si>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</si>
  <si>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</si>
  <si>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</si>
  <si>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</si>
  <si>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</si>
  <si>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</si>
  <si>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</si>
  <si>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</si>
  <si>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</si>
  <si>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</si>
  <si>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</si>
  <si>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</si>
  <si>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</si>
  <si>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</si>
  <si>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</si>
  <si>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</si>
  <si>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</si>
  <si>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</si>
  <si>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</si>
  <si>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</si>
  <si>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</si>
  <si>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</si>
  <si>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</si>
  <si>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</si>
  <si>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</si>
  <si>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</si>
  <si>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</si>
  <si>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</si>
  <si>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</si>
  <si>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</si>
  <si>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</si>
  <si>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</si>
  <si>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</si>
  <si>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</si>
  <si>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</si>
  <si>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</si>
  <si>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</si>
  <si>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</si>
  <si>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</si>
  <si>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</si>
  <si>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</si>
  <si>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</si>
  <si>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</si>
  <si>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</si>
  <si>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</si>
  <si>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</si>
  <si>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</si>
  <si>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</si>
  <si>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</si>
  <si>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</si>
  <si>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</si>
  <si>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</si>
  <si>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</si>
  <si>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</si>
  <si>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</si>
  <si>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</si>
  <si>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</si>
  <si>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</si>
  <si>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</si>
  <si>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</si>
  <si>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</si>
  <si>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</si>
  <si>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</si>
  <si>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</si>
  <si>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</si>
  <si>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</si>
  <si>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</si>
  <si>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</si>
  <si>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</si>
  <si>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</si>
  <si>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</si>
  <si>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</si>
  <si>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</si>
  <si>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</si>
  <si>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</si>
  <si>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</si>
  <si>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</si>
  <si>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</si>
  <si>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</si>
  <si>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</si>
  <si>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</si>
  <si>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</si>
  <si>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</si>
  <si>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</si>
  <si>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</si>
  <si>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</si>
  <si>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</si>
  <si>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</si>
  <si>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</si>
  <si>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</si>
  <si>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</si>
  <si>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</si>
  <si>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</si>
  <si>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</si>
  <si>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</si>
  <si>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</si>
  <si>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</si>
  <si>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</si>
  <si>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</si>
  <si>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</si>
  <si>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</si>
  <si>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</si>
  <si>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</si>
  <si>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</si>
  <si>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</si>
  <si>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</si>
  <si>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</si>
  <si>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</si>
  <si>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</si>
  <si>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</si>
  <si>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</si>
  <si>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</si>
  <si>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</si>
  <si>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</si>
  <si>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</si>
  <si>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</si>
  <si>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</si>
  <si>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</si>
  <si>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</si>
  <si>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</si>
  <si>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</si>
  <si>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</si>
  <si>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</si>
  <si>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</si>
  <si>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</si>
  <si>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</si>
  <si>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</si>
  <si>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</si>
  <si>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</si>
  <si>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</si>
  <si>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</si>
  <si>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</si>
  <si>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</si>
  <si>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</si>
  <si>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</si>
  <si>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</si>
  <si>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</si>
  <si>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</si>
  <si>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</si>
  <si>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</si>
  <si>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</si>
  <si>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</si>
  <si>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</si>
  <si>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</si>
  <si>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</si>
  <si>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</si>
  <si>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</si>
  <si>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</si>
  <si>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</si>
  <si>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</si>
  <si>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</si>
  <si>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</si>
  <si>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</si>
  <si>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</si>
  <si>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</si>
  <si>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</si>
  <si>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</si>
  <si>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</si>
  <si>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</si>
  <si>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</si>
  <si>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</si>
  <si>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</si>
  <si>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</si>
  <si>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</si>
  <si>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</si>
  <si>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</si>
  <si>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</si>
  <si>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</si>
  <si>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</si>
  <si>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</si>
  <si>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</si>
  <si>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</si>
  <si>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</si>
  <si>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</si>
  <si>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</si>
  <si>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</si>
  <si>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</si>
  <si>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</si>
  <si>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</si>
  <si>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</si>
  <si>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</si>
  <si>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</si>
  <si>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</si>
  <si>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</si>
  <si>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</si>
  <si>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</si>
  <si>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</si>
  <si>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</si>
  <si>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</si>
  <si>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</si>
  <si>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</si>
  <si>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</si>
  <si>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</si>
  <si>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</si>
  <si>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</si>
  <si>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</si>
  <si>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</si>
  <si>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</si>
  <si>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</si>
  <si>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</si>
  <si>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</si>
  <si>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</si>
  <si>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</si>
  <si>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</si>
  <si>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</si>
  <si>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</si>
  <si>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</si>
  <si>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</si>
  <si>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</si>
  <si>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</si>
  <si>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</si>
  <si>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</si>
  <si>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</si>
  <si>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</si>
  <si>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</si>
  <si>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</si>
  <si>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</si>
  <si>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</si>
  <si>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</si>
  <si>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</si>
  <si>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</si>
  <si>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</si>
  <si>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</si>
  <si>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</si>
  <si>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</si>
  <si>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</si>
  <si>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</si>
  <si>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</si>
  <si>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</si>
  <si>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</si>
  <si>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</si>
  <si>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</si>
  <si>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</si>
  <si>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</si>
  <si>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</si>
  <si>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</si>
  <si>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</si>
  <si>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</si>
  <si>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</si>
  <si>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</si>
  <si>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</si>
  <si>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</si>
  <si>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</si>
  <si>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</si>
  <si>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</si>
  <si>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</si>
  <si>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</si>
  <si>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</si>
  <si>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</si>
  <si>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</si>
  <si>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</si>
  <si>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</si>
  <si>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</si>
  <si>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</si>
  <si>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</si>
  <si>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</si>
  <si>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</si>
  <si>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</si>
  <si>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</si>
  <si>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</si>
  <si>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</si>
  <si>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</si>
  <si>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</si>
  <si>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</si>
  <si>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</si>
  <si>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</si>
  <si>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</si>
  <si>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</si>
  <si>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</si>
  <si>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</si>
  <si>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</si>
  <si>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</si>
  <si>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</si>
  <si>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</si>
  <si>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</si>
  <si>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</si>
  <si>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</si>
  <si>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</si>
  <si>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</si>
  <si>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</si>
  <si>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</si>
  <si>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</si>
  <si>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</si>
  <si>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</si>
  <si>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</si>
  <si>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</si>
  <si>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</si>
  <si>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</si>
  <si>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</si>
  <si>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</si>
  <si>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</si>
  <si>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</si>
  <si>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</si>
  <si>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</si>
  <si>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</si>
  <si>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</si>
  <si>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</si>
  <si>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</si>
  <si>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</si>
  <si>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</si>
  <si>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</si>
  <si>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</si>
  <si>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</si>
  <si>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</si>
  <si>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</si>
  <si>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</si>
  <si>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</si>
  <si>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</si>
  <si>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</si>
  <si>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</si>
  <si>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</si>
  <si>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</si>
  <si>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</si>
  <si>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</si>
  <si>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</si>
  <si>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</si>
  <si>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</si>
  <si>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</si>
  <si>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</si>
  <si>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</si>
  <si>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</si>
  <si>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</si>
  <si>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</si>
  <si>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</si>
  <si>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</si>
  <si>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</si>
  <si>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</si>
  <si>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</si>
  <si>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</si>
  <si>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</si>
  <si>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</si>
  <si>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</si>
  <si>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</si>
  <si>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</si>
  <si>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</si>
  <si>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</si>
  <si>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</si>
  <si>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</si>
  <si>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</si>
  <si>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</si>
  <si>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</si>
  <si>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</si>
  <si>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</si>
  <si>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</si>
  <si>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</si>
  <si>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</si>
  <si>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</si>
  <si>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</si>
  <si>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</si>
  <si>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</si>
  <si>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</si>
  <si>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</si>
  <si>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</si>
  <si>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</si>
  <si>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</si>
  <si>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</si>
  <si>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</si>
  <si>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</si>
  <si>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</si>
  <si>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</si>
  <si>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</si>
  <si>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</si>
  <si>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</si>
  <si>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</si>
  <si>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</si>
  <si>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</si>
  <si>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</si>
  <si>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</si>
  <si>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</si>
  <si>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</si>
  <si>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</si>
  <si>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</si>
  <si>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</si>
  <si>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</si>
  <si>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</si>
  <si>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</si>
  <si>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</si>
  <si>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</si>
  <si>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</si>
  <si>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</si>
  <si>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</si>
  <si>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</si>
  <si>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</si>
  <si>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</si>
  <si>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</si>
  <si>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</si>
  <si>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</si>
  <si>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</si>
  <si>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</si>
  <si>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</si>
  <si>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</si>
  <si>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</si>
  <si>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</si>
  <si>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</si>
  <si>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</si>
  <si>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</si>
  <si>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</si>
  <si>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</si>
  <si>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</si>
  <si>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</si>
  <si>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</si>
  <si>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</si>
  <si>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</si>
  <si>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</si>
  <si>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</si>
  <si>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</si>
  <si>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</si>
  <si>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</si>
  <si>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</si>
  <si>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</si>
  <si>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</si>
  <si>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</si>
  <si>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</si>
  <si>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</si>
  <si>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</si>
  <si>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</si>
  <si>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</si>
  <si>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</si>
  <si>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</si>
  <si>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</si>
  <si>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</si>
  <si>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</si>
  <si>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</si>
  <si>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</si>
  <si>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</si>
  <si>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</si>
  <si>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</si>
  <si>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</si>
  <si>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</si>
  <si>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</si>
  <si>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</si>
  <si>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</si>
  <si>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</si>
  <si>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</si>
  <si>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</si>
  <si>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</si>
  <si>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</si>
  <si>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</si>
  <si>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</si>
  <si>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</si>
  <si>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</si>
  <si>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</si>
  <si>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</si>
  <si>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</si>
  <si>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</si>
  <si>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</si>
  <si>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</si>
  <si>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</si>
  <si>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</si>
  <si>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</si>
  <si>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</si>
  <si>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</si>
  <si>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</si>
  <si>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</si>
  <si>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</si>
  <si>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</si>
  <si>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</si>
  <si>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</si>
  <si>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</si>
  <si>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</si>
  <si>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</si>
  <si>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</si>
  <si>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</si>
  <si>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</si>
  <si>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</si>
  <si>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</si>
  <si>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</si>
  <si>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</si>
  <si>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</si>
  <si>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</si>
  <si>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</si>
  <si>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</si>
  <si>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</si>
  <si>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</si>
  <si>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</si>
  <si>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</si>
  <si>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</si>
  <si>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</si>
  <si>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</si>
  <si>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</si>
  <si>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</si>
  <si>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</si>
  <si>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</si>
  <si>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</si>
  <si>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</si>
  <si>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</si>
  <si>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</si>
  <si>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</si>
  <si>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</si>
  <si>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</si>
  <si>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</si>
  <si>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</si>
  <si>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</si>
  <si>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</si>
  <si>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</si>
  <si>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</si>
  <si>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</si>
  <si>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</si>
  <si>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</si>
  <si>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</si>
  <si>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</si>
  <si>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</si>
  <si>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</si>
  <si>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</si>
  <si>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</si>
  <si>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</si>
  <si>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</si>
  <si>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</si>
  <si>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</si>
  <si>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</si>
  <si>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</si>
  <si>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</si>
  <si>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</si>
  <si>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</si>
  <si>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</si>
  <si>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</si>
  <si>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</si>
  <si>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</si>
  <si>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</si>
  <si>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</si>
  <si>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</si>
  <si>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</si>
  <si>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</si>
  <si>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</si>
  <si>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</si>
  <si>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</si>
  <si>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</si>
  <si>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</si>
  <si>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</si>
  <si>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</si>
  <si>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</si>
  <si>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</si>
  <si>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</si>
  <si>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</si>
  <si>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</si>
  <si>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</si>
  <si>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</si>
  <si>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</si>
  <si>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</si>
  <si>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</si>
  <si>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</si>
  <si>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</si>
  <si>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</si>
  <si>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</si>
  <si>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</si>
  <si>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</si>
  <si>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</si>
  <si>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</si>
  <si>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</si>
  <si>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</si>
  <si>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</si>
  <si>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</si>
  <si>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</si>
  <si>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</si>
  <si>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</si>
  <si>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</si>
  <si>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</si>
  <si>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</si>
  <si>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</si>
  <si>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</si>
  <si>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</si>
  <si>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</si>
  <si>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</si>
  <si>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</si>
  <si>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</si>
  <si>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</si>
  <si>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</si>
  <si>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</si>
  <si>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</si>
  <si>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</si>
  <si>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</si>
  <si>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</si>
  <si>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</si>
  <si>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</si>
  <si>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</si>
  <si>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</si>
  <si>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</si>
  <si>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</si>
  <si>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</si>
  <si>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</si>
  <si>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</si>
  <si>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</si>
  <si>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</si>
  <si>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</si>
  <si>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</si>
  <si>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</si>
  <si>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</si>
  <si>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</si>
  <si>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</si>
  <si>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</si>
  <si>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</si>
  <si>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</si>
  <si>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</si>
  <si>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</si>
  <si>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</si>
  <si>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</si>
  <si>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</si>
  <si>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</si>
  <si>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</si>
  <si>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</si>
  <si>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</si>
  <si>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</si>
  <si>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</si>
  <si>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</si>
  <si>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</si>
  <si>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</si>
  <si>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</si>
  <si>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</si>
  <si>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</si>
  <si>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</si>
  <si>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</si>
  <si>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</si>
  <si>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</si>
  <si>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</si>
  <si>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</si>
  <si>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</si>
  <si>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</si>
  <si>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</si>
  <si>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</si>
  <si>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</si>
  <si>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</si>
  <si>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</si>
  <si>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</si>
  <si>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</si>
  <si>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</si>
  <si>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</si>
  <si>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</si>
  <si>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</si>
  <si>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</si>
  <si>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</si>
  <si>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</si>
  <si>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</si>
  <si>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</si>
  <si>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</si>
  <si>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</si>
  <si>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</si>
  <si>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</si>
  <si>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</si>
  <si>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</si>
  <si>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</si>
  <si>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</si>
  <si>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</si>
  <si>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</si>
  <si>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</si>
  <si>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</si>
  <si>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</si>
  <si>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</si>
  <si>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</si>
  <si>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</si>
  <si>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</si>
  <si>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</si>
  <si>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</si>
  <si>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</si>
  <si>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</si>
  <si>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</si>
  <si>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</si>
  <si>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</si>
  <si>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</si>
  <si>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</si>
  <si>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</si>
  <si>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</si>
  <si>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</si>
  <si>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</si>
  <si>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</si>
  <si>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</si>
  <si>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</si>
  <si>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</si>
  <si>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</si>
  <si>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</si>
  <si>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</si>
  <si>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</si>
  <si>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</si>
  <si>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</si>
  <si>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</si>
  <si>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</si>
  <si>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</si>
  <si>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</si>
  <si>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</si>
  <si>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</si>
  <si>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</si>
  <si>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</si>
  <si>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</si>
  <si>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</si>
  <si>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</si>
  <si>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</si>
  <si>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</si>
  <si>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</si>
  <si>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</si>
  <si>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</si>
  <si>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</si>
  <si>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</si>
  <si>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</si>
  <si>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</si>
  <si>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</si>
  <si>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</si>
  <si>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</si>
  <si>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</si>
  <si>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</si>
  <si>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</si>
  <si>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</si>
  <si>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</si>
  <si>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</si>
  <si>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</si>
  <si>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</si>
  <si>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</si>
  <si>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</si>
  <si>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</si>
  <si>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</si>
  <si>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</si>
  <si>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</si>
  <si>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</si>
  <si>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</si>
  <si>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</si>
  <si>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</si>
  <si>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</si>
  <si>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</si>
  <si>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</si>
  <si>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</si>
  <si>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</si>
  <si>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</si>
  <si>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</si>
  <si>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</si>
  <si>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</si>
  <si>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</si>
  <si>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</si>
  <si>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</si>
  <si>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</si>
  <si>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</si>
  <si>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</si>
  <si>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</si>
  <si>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</si>
  <si>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</si>
  <si>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</si>
  <si>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</si>
  <si>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</si>
  <si>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</si>
  <si>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</si>
  <si>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</si>
  <si>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</si>
  <si>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</si>
  <si>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</si>
  <si>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</si>
  <si>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</si>
  <si>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</si>
  <si>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</si>
  <si>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</si>
  <si>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</si>
  <si>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</si>
  <si>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</si>
  <si>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</si>
  <si>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</si>
  <si>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</si>
  <si>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</si>
  <si>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</si>
  <si>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</si>
  <si>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</si>
  <si>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</si>
  <si>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</si>
  <si>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</si>
  <si>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</si>
  <si>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</si>
  <si>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</si>
  <si>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</si>
  <si>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</si>
  <si>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</si>
  <si>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</si>
  <si>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</si>
  <si>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</si>
  <si>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</si>
  <si>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</si>
  <si>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</si>
  <si>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</si>
  <si>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</si>
  <si>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</si>
  <si>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</si>
  <si>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</si>
  <si>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</si>
  <si>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</si>
  <si>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</si>
  <si>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</si>
  <si>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</si>
  <si>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</si>
  <si>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</si>
  <si>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</si>
  <si>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</si>
  <si>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</si>
  <si>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</si>
  <si>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</si>
  <si>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</si>
  <si>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</si>
  <si>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</si>
  <si>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</si>
  <si>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</si>
  <si>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</si>
  <si>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</si>
  <si>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</si>
  <si>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</si>
  <si>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</si>
  <si>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</si>
  <si>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</si>
  <si>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</si>
  <si>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</si>
  <si>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</si>
  <si>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</si>
  <si>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</si>
  <si>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</si>
  <si>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</si>
  <si>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</si>
  <si>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</si>
  <si>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</si>
  <si>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</si>
  <si>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</si>
  <si>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</si>
  <si>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</si>
  <si>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</si>
  <si>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</si>
  <si>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</si>
  <si>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</si>
  <si>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</si>
  <si>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</si>
  <si>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</si>
  <si>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</si>
  <si>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</si>
  <si>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</si>
  <si>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</si>
  <si>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</si>
  <si>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</si>
  <si>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</si>
  <si>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</si>
  <si>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</si>
  <si>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</si>
  <si>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</si>
  <si>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</si>
  <si>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</si>
  <si>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</si>
  <si>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</si>
  <si>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</si>
  <si>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</si>
  <si>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</si>
  <si>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</si>
  <si>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</si>
  <si>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</si>
  <si>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</si>
  <si>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</si>
  <si>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</si>
  <si>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</si>
  <si>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</si>
  <si>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</si>
  <si>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</si>
  <si>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</si>
  <si>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</si>
  <si>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</si>
  <si>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</si>
  <si>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</si>
  <si>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</si>
  <si>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</si>
  <si>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</si>
  <si>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</si>
  <si>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</si>
  <si>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</si>
  <si>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</si>
  <si>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</si>
  <si>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</si>
  <si>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</si>
  <si>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</si>
  <si>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</si>
  <si>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</si>
  <si>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</si>
  <si>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</si>
  <si>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</si>
  <si>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</si>
  <si>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</si>
  <si>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</si>
  <si>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</si>
  <si>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</si>
  <si>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</si>
  <si>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</si>
  <si>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</si>
  <si>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</si>
  <si>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</si>
  <si>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</si>
  <si>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</si>
  <si>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</si>
  <si>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</si>
  <si>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</si>
  <si>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</si>
  <si>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</si>
  <si>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</si>
  <si>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</si>
  <si>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</si>
  <si>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</si>
  <si>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</si>
  <si>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</si>
  <si>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</si>
  <si>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</si>
  <si>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</si>
  <si>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</si>
  <si>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</si>
  <si>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</si>
  <si>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</si>
  <si>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</si>
  <si>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</si>
  <si>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</si>
  <si>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</si>
  <si>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</si>
  <si>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</si>
  <si>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</si>
  <si>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</si>
  <si>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</si>
  <si>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</si>
  <si>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</si>
  <si>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</si>
  <si>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</si>
  <si>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</si>
  <si>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</si>
  <si>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</si>
  <si>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</si>
  <si>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</si>
  <si>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</si>
  <si>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</si>
  <si>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</si>
  <si>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</si>
  <si>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</si>
  <si>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</si>
  <si>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</si>
  <si>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</si>
  <si>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</si>
  <si>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</si>
  <si>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</si>
  <si>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</si>
  <si>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</si>
  <si>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</si>
  <si>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</si>
  <si>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</si>
  <si>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</si>
  <si>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</si>
  <si>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</si>
  <si>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</si>
  <si>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</si>
  <si>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</si>
  <si>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</si>
  <si>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</si>
  <si>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</si>
  <si>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</si>
  <si>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</si>
  <si>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</si>
  <si>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</si>
  <si>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</si>
  <si>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</si>
  <si>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</si>
  <si>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</si>
  <si>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</si>
  <si>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</si>
  <si>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</si>
  <si>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</si>
  <si>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</si>
  <si>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</si>
  <si>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</si>
  <si>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</si>
  <si>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</si>
  <si>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</si>
  <si>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</si>
  <si>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</si>
  <si>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</si>
  <si>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</si>
  <si>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</si>
  <si>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</si>
  <si>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</si>
  <si>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</si>
  <si>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</si>
  <si>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</si>
  <si>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</si>
  <si>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</si>
  <si>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</si>
  <si>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</si>
  <si>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</si>
  <si>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</si>
  <si>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</si>
  <si>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</si>
  <si>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</si>
  <si>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</si>
  <si>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</si>
  <si>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</si>
  <si>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</si>
  <si>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</si>
  <si>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</si>
  <si>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</si>
  <si>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</si>
  <si>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</si>
  <si>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</si>
  <si>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</si>
  <si>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</si>
  <si>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</si>
  <si>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</si>
  <si>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</si>
  <si>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</si>
  <si>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</si>
  <si>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</si>
  <si>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</si>
  <si>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</si>
  <si>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</si>
  <si>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</si>
  <si>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</si>
  <si>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</si>
  <si>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</si>
  <si>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</si>
  <si>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</si>
  <si>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</si>
  <si>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</si>
  <si>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</si>
  <si>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</si>
  <si>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</si>
  <si>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</si>
  <si>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</si>
  <si>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</si>
  <si>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</si>
  <si>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</si>
  <si>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</si>
  <si>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</si>
  <si>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</si>
  <si>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</si>
  <si>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</si>
  <si>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</si>
  <si>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</si>
  <si>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</si>
  <si>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</si>
  <si>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</si>
  <si>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</si>
  <si>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</si>
  <si>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</si>
  <si>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</si>
  <si>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</si>
  <si>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</si>
  <si>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</si>
  <si>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</si>
  <si>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</si>
  <si>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</si>
  <si>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</si>
  <si>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</si>
  <si>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</si>
  <si>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</si>
  <si>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</si>
  <si>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</si>
  <si>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</si>
  <si>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</si>
  <si>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</si>
  <si>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</si>
  <si>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</si>
  <si>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</si>
  <si>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</si>
  <si>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</si>
  <si>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</si>
  <si>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</si>
  <si>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</si>
  <si>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</si>
  <si>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</si>
  <si>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</si>
  <si>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</si>
  <si>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</si>
  <si>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</si>
  <si>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</si>
  <si>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</si>
  <si>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</si>
  <si>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</si>
  <si>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</si>
  <si>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</si>
  <si>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</si>
  <si>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</si>
  <si>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</si>
  <si>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</si>
  <si>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</si>
  <si>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</si>
  <si>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</si>
  <si>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</si>
  <si>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</si>
  <si>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</si>
  <si>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</si>
  <si>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</si>
  <si>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</si>
  <si>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</si>
  <si>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</si>
  <si>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</si>
  <si>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</si>
  <si>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</si>
  <si>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</si>
  <si>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</si>
  <si>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</si>
  <si>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</si>
  <si>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</si>
  <si>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</si>
  <si>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</si>
  <si>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</si>
  <si>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</si>
  <si>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</si>
  <si>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</si>
  <si>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</si>
  <si>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</si>
  <si>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</si>
  <si>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</si>
  <si>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</si>
  <si>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</si>
  <si>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</si>
  <si>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</si>
  <si>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</si>
  <si>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</si>
  <si>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</si>
  <si>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</si>
  <si>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</si>
  <si>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</si>
  <si>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</si>
  <si>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</si>
  <si>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</si>
  <si>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</si>
  <si>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</si>
  <si>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</si>
  <si>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</si>
  <si>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</si>
  <si>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</si>
  <si>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</si>
  <si>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</si>
  <si>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</si>
  <si>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</si>
  <si>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</si>
  <si>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</si>
  <si>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</si>
  <si>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</si>
  <si>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</si>
  <si>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</si>
  <si>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</si>
  <si>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</si>
  <si>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</si>
  <si>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</si>
  <si>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</si>
  <si>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</si>
  <si>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</si>
  <si>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</si>
  <si>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</si>
  <si>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</si>
  <si>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</si>
  <si>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</si>
  <si>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</si>
  <si>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</si>
  <si>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</si>
  <si>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</si>
  <si>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</si>
  <si>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</si>
  <si>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</si>
  <si>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</si>
  <si>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</si>
  <si>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</si>
  <si>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</si>
  <si>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</si>
  <si>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</si>
  <si>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</si>
  <si>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</si>
  <si>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</si>
  <si>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</si>
  <si>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</si>
  <si>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</si>
  <si>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</si>
  <si>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</si>
  <si>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</si>
  <si>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</si>
  <si>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</si>
  <si>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</si>
  <si>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</si>
  <si>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</si>
  <si>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</si>
  <si>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</si>
  <si>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</si>
  <si>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</si>
  <si>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</si>
  <si>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</si>
  <si>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</si>
  <si>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</si>
  <si>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</si>
  <si>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</si>
  <si>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</si>
  <si>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</si>
  <si>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</si>
  <si>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</si>
  <si>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</si>
  <si>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</si>
  <si>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</si>
  <si>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</si>
  <si>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</si>
  <si>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</si>
  <si>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</si>
  <si>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</si>
  <si>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</si>
  <si>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</si>
  <si>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</si>
  <si>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</si>
  <si>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</si>
  <si>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</si>
  <si>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</si>
  <si>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</si>
  <si>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</si>
  <si>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</si>
  <si>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</si>
  <si>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</si>
  <si>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</si>
  <si>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</si>
  <si>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</si>
  <si>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</si>
  <si>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</si>
  <si>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</si>
  <si>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</si>
  <si>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</si>
  <si>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</si>
  <si>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</si>
  <si>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</si>
  <si>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</si>
  <si>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</si>
  <si>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</si>
  <si>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</si>
  <si>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</si>
  <si>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</si>
  <si>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</si>
  <si>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</si>
  <si>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</si>
  <si>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</si>
  <si>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</si>
  <si>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</si>
  <si>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</si>
  <si>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</si>
  <si>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</si>
  <si>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</si>
  <si>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</si>
  <si>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</si>
  <si>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</si>
  <si>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</si>
  <si>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</si>
  <si>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</si>
  <si>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</si>
  <si>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</si>
  <si>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</si>
  <si>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</si>
  <si>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</si>
  <si>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</si>
  <si>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</si>
  <si>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</si>
  <si>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</si>
  <si>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</si>
  <si>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</si>
  <si>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</si>
  <si>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</si>
  <si>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</si>
  <si>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</si>
  <si>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</si>
  <si>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</si>
  <si>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</si>
  <si>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</si>
  <si>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</si>
  <si>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</si>
  <si>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</si>
  <si>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</si>
  <si>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</si>
  <si>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</si>
  <si>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</si>
  <si>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</si>
  <si>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</si>
  <si>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</si>
  <si>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</si>
  <si>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</si>
  <si>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</si>
  <si>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</si>
  <si>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</si>
  <si>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</si>
  <si>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</si>
  <si>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</si>
  <si>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</si>
  <si>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</si>
  <si>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</si>
  <si>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</si>
  <si>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</si>
  <si>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</si>
  <si>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</si>
  <si>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</si>
  <si>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</si>
  <si>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</si>
  <si>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</si>
  <si>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</si>
  <si>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</si>
  <si>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</si>
  <si>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</si>
  <si>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</si>
  <si>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</si>
  <si>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</si>
  <si>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</si>
  <si>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</si>
  <si>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</si>
  <si>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</si>
  <si>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</si>
  <si>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</si>
  <si>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</si>
  <si>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</si>
  <si>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</si>
  <si>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</si>
  <si>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</si>
  <si>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</si>
  <si>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</si>
  <si>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</si>
  <si>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</si>
  <si>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</si>
  <si>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</si>
  <si>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</si>
  <si>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</si>
  <si>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</si>
  <si>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</si>
  <si>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</si>
  <si>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</si>
  <si>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</si>
  <si>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</si>
  <si>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</si>
  <si>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</si>
  <si>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</si>
  <si>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</si>
  <si>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</si>
  <si>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</si>
  <si>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</si>
  <si>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</si>
  <si>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</si>
  <si>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</si>
  <si>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</si>
  <si>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</si>
  <si>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</si>
  <si>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</si>
  <si>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</si>
  <si>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</si>
  <si>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</si>
  <si>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</si>
  <si>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</si>
  <si>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</si>
  <si>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</si>
  <si>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</si>
  <si>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</si>
  <si>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</si>
  <si>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</si>
  <si>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</si>
  <si>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</si>
  <si>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</si>
  <si>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</si>
  <si>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</si>
  <si>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</si>
  <si>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</si>
  <si>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</si>
  <si>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</si>
  <si>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</si>
  <si>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</si>
  <si>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</si>
  <si>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</si>
  <si>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</si>
  <si>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</si>
  <si>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</si>
  <si>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</si>
  <si>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</si>
  <si>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</si>
  <si>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</si>
  <si>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</si>
  <si>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</si>
  <si>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</si>
  <si>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</si>
  <si>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</si>
  <si>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</si>
  <si>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</si>
  <si>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</si>
  <si>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</si>
  <si>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</si>
  <si>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</si>
  <si>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</si>
  <si>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</si>
  <si>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</si>
  <si>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</si>
  <si>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</si>
  <si>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</si>
  <si>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</si>
  <si>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</si>
  <si>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</si>
  <si>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</si>
  <si>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</si>
  <si>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</si>
  <si>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</si>
  <si>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</si>
  <si>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</si>
  <si>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</si>
  <si>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</si>
  <si>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</si>
  <si>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</si>
  <si>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</si>
  <si>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</si>
  <si>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</si>
  <si>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</si>
  <si>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</si>
  <si>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</si>
  <si>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</si>
  <si>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</si>
  <si>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</si>
  <si>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</si>
  <si>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</si>
  <si>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</si>
  <si>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</si>
  <si>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</si>
  <si>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</si>
  <si>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</si>
  <si>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</si>
  <si>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</si>
  <si>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</si>
  <si>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</si>
  <si>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</si>
  <si>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</si>
  <si>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</si>
  <si>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</si>
  <si>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</si>
  <si>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</si>
  <si>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</si>
  <si>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</si>
  <si>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</si>
  <si>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</si>
  <si>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</si>
  <si>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</si>
  <si>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</si>
  <si>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</si>
  <si>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</si>
  <si>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</si>
  <si>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</si>
  <si>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</si>
  <si>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</si>
  <si>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</si>
  <si>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</si>
  <si>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</si>
  <si>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</si>
  <si>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</si>
  <si>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</si>
  <si>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</si>
  <si>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</si>
  <si>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</si>
  <si>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</si>
  <si>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</si>
  <si>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</si>
  <si>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</si>
  <si>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</si>
  <si>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</si>
  <si>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</si>
  <si>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</si>
  <si>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</si>
  <si>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</si>
  <si>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</si>
  <si>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</si>
  <si>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</si>
  <si>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</si>
  <si>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</si>
  <si>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</si>
  <si>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</si>
  <si>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</si>
  <si>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</si>
  <si>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</si>
  <si>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</si>
  <si>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</si>
  <si>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</si>
  <si>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</si>
  <si>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</si>
  <si>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</si>
  <si>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</si>
  <si>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</si>
  <si>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</si>
  <si>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</si>
  <si>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</si>
  <si>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</si>
  <si>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</si>
  <si>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</si>
  <si>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</si>
  <si>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</si>
  <si>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</si>
  <si>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</si>
  <si>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</si>
  <si>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</si>
  <si>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</si>
  <si>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</si>
  <si>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</si>
  <si>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</si>
  <si>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</si>
  <si>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</si>
  <si>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</si>
  <si>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</si>
  <si>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</si>
  <si>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</si>
  <si>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</si>
  <si>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</si>
  <si>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</si>
  <si>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</si>
  <si>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</si>
  <si>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</si>
  <si>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</si>
  <si>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</si>
  <si>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</si>
  <si>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</si>
  <si>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</si>
  <si>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</si>
  <si>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</si>
  <si>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</si>
  <si>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</si>
  <si>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</si>
  <si>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</si>
  <si>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</si>
  <si>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</si>
  <si>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</si>
  <si>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</si>
  <si>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</si>
  <si>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</si>
  <si>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</si>
  <si>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</si>
  <si>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</si>
  <si>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</si>
  <si>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</si>
  <si>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</si>
  <si>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</si>
  <si>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</si>
  <si>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</si>
  <si>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</si>
  <si>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</si>
  <si>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</si>
  <si>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</si>
  <si>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</si>
  <si>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</si>
  <si>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</si>
  <si>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</si>
  <si>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</si>
  <si>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</si>
  <si>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</si>
  <si>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</si>
  <si>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</si>
  <si>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</si>
  <si>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</si>
  <si>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</si>
  <si>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</si>
  <si>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</si>
  <si>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</si>
  <si>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</si>
  <si>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</si>
  <si>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</si>
  <si>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</si>
  <si>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</si>
  <si>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</si>
  <si>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</si>
  <si>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</si>
  <si>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</si>
  <si>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</si>
  <si>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</si>
  <si>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</si>
  <si>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</si>
  <si>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</si>
  <si>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</si>
  <si>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</si>
  <si>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</si>
  <si>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</si>
  <si>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</si>
  <si>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</si>
  <si>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</si>
  <si>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</si>
  <si>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</si>
  <si>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</si>
  <si>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</si>
  <si>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</si>
  <si>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</si>
  <si>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</si>
  <si>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</si>
  <si>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</si>
  <si>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</si>
  <si>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</si>
  <si>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</si>
  <si>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</si>
  <si>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</si>
  <si>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</si>
  <si>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</si>
  <si>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</si>
  <si>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</si>
  <si>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</si>
  <si>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</si>
  <si>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</si>
  <si>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</si>
  <si>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</si>
  <si>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</si>
  <si>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</si>
  <si>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</si>
  <si>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</si>
  <si>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</si>
  <si>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</si>
  <si>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</si>
  <si>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</si>
  <si>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</si>
  <si>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</si>
  <si>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</si>
  <si>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</si>
  <si>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</si>
  <si>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</si>
  <si>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</si>
  <si>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</si>
  <si>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</si>
  <si>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</si>
  <si>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</si>
  <si>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</si>
  <si>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</si>
  <si>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</si>
  <si>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</si>
  <si>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</si>
  <si>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</si>
  <si>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</si>
  <si>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</si>
  <si>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</si>
  <si>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</si>
  <si>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</si>
  <si>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</si>
  <si>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</si>
  <si>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</si>
  <si>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</si>
  <si>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</si>
  <si>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</si>
  <si>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</si>
  <si>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</si>
  <si>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</si>
  <si>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</si>
  <si>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</si>
  <si>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</si>
  <si>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</si>
  <si>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</si>
  <si>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</si>
  <si>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</si>
  <si>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</si>
  <si>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</si>
  <si>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</si>
  <si>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</si>
  <si>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</si>
  <si>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</si>
  <si>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</si>
  <si>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</si>
  <si>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</si>
  <si>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</si>
  <si>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</si>
  <si>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</si>
  <si>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</si>
  <si>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</si>
  <si>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</si>
  <si>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</si>
  <si>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</si>
  <si>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</si>
  <si>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</si>
  <si>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</si>
  <si>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</si>
  <si>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</si>
  <si>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</si>
  <si>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</si>
  <si>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</si>
  <si>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</si>
  <si>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</si>
  <si>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</si>
  <si>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</si>
  <si>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</si>
  <si>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</si>
  <si>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</si>
  <si>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</si>
  <si>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</si>
  <si>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</si>
  <si>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</si>
  <si>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</si>
  <si>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</si>
  <si>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</si>
  <si>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</si>
  <si>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</si>
  <si>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</si>
  <si>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</si>
  <si>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</si>
  <si>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</si>
  <si>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</si>
  <si>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</si>
  <si>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</si>
  <si>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</si>
  <si>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</si>
  <si>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</si>
  <si>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</si>
  <si>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</si>
  <si>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</si>
  <si>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</si>
  <si>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</si>
  <si>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</si>
  <si>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</si>
  <si>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</si>
  <si>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</si>
  <si>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</si>
  <si>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</si>
  <si>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</si>
  <si>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</si>
  <si>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</si>
  <si>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</si>
  <si>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</si>
  <si>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</si>
  <si>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</si>
  <si>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</si>
  <si>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</si>
  <si>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</si>
  <si>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</si>
  <si>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</si>
  <si>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</si>
  <si>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</si>
  <si>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</si>
  <si>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</si>
  <si>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</si>
  <si>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</si>
  <si>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</si>
  <si>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</si>
  <si>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</si>
  <si>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</si>
  <si>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</si>
  <si>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</si>
  <si>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</si>
  <si>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</si>
  <si>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</si>
  <si>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</si>
  <si>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</si>
  <si>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</si>
  <si>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</si>
  <si>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</si>
  <si>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</si>
  <si>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</si>
  <si>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</si>
  <si>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</si>
  <si>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</si>
  <si>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</si>
  <si>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</si>
  <si>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</si>
  <si>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</si>
  <si>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</si>
  <si>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</si>
  <si>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</si>
  <si>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</si>
  <si>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</si>
  <si>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</si>
  <si>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</si>
  <si>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</si>
  <si>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</si>
  <si>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</si>
  <si>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</si>
  <si>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</si>
  <si>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</si>
  <si>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</si>
  <si>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</si>
  <si>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</si>
  <si>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</si>
  <si>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</si>
  <si>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</si>
  <si>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</si>
  <si>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</si>
  <si>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</si>
  <si>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</si>
  <si>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</si>
  <si>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</si>
  <si>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</si>
  <si>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</si>
  <si>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</si>
  <si>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</si>
  <si>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</si>
  <si>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</si>
  <si>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</si>
  <si>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</si>
  <si>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</si>
  <si>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</si>
  <si>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</si>
  <si>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</si>
  <si>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</si>
  <si>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</si>
  <si>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</si>
  <si>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</si>
  <si>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</si>
  <si>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</si>
  <si>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</si>
  <si>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</si>
  <si>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</si>
  <si>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</si>
  <si>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</si>
  <si>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</si>
  <si>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</si>
  <si>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</si>
  <si>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</si>
  <si>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</si>
  <si>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</si>
  <si>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</si>
  <si>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</si>
  <si>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</si>
  <si>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</si>
  <si>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</si>
  <si>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</si>
  <si>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</si>
  <si>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</si>
  <si>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</si>
  <si>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</si>
  <si>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</si>
  <si>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</si>
  <si>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</si>
  <si>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</si>
  <si>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</si>
  <si>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</si>
  <si>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</si>
  <si>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</si>
  <si>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</si>
  <si>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</si>
  <si>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</si>
  <si>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</si>
  <si>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</si>
  <si>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</si>
  <si>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</si>
  <si>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</si>
  <si>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</si>
  <si>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</si>
  <si>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</si>
  <si>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</si>
  <si>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</si>
  <si>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</si>
  <si>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</si>
  <si>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</si>
  <si>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</si>
  <si>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</si>
  <si>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</si>
  <si>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</si>
  <si>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</si>
  <si>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</si>
  <si>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</si>
  <si>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</si>
  <si>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</si>
  <si>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</si>
  <si>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</si>
  <si>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</si>
  <si>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</si>
  <si>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</si>
  <si>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</si>
  <si>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</si>
  <si>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</si>
  <si>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</si>
  <si>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</si>
  <si>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</si>
  <si>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</si>
  <si>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</si>
  <si>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</si>
  <si>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</si>
  <si>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</si>
  <si>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</si>
  <si>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</si>
  <si>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</si>
  <si>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</si>
  <si>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</si>
  <si>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</si>
  <si>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</si>
  <si>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</si>
  <si>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</si>
  <si>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</si>
  <si>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</si>
  <si>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</si>
  <si>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</si>
  <si>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</si>
  <si>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</si>
  <si>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</si>
  <si>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</si>
  <si>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</si>
  <si>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</si>
  <si>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</si>
  <si>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</si>
  <si>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</si>
  <si>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</si>
  <si>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</si>
  <si>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</si>
  <si>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</si>
  <si>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</si>
  <si>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</si>
  <si>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</si>
  <si>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</si>
  <si>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</si>
  <si>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</si>
  <si>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</si>
  <si>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</si>
  <si>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</si>
  <si>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</si>
  <si>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</si>
  <si>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</si>
  <si>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</si>
  <si>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</si>
  <si>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</si>
  <si>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</si>
  <si>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</si>
  <si>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</si>
  <si>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</si>
  <si>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</si>
  <si>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</si>
  <si>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</si>
  <si>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</si>
  <si>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</si>
  <si>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</si>
  <si>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</si>
  <si>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</si>
  <si>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</si>
  <si>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</si>
  <si>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</si>
  <si>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</si>
  <si>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</si>
  <si>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</si>
  <si>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</si>
  <si>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</si>
  <si>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</si>
  <si>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</si>
  <si>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</si>
  <si>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</si>
  <si>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</si>
  <si>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</si>
  <si>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</si>
  <si>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</si>
  <si>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</si>
  <si>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</si>
  <si>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</si>
  <si>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</si>
  <si>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</si>
  <si>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</si>
  <si>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</si>
  <si>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</si>
  <si>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</si>
  <si>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</si>
  <si>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</si>
  <si>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</si>
  <si>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</si>
  <si>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</si>
  <si>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</si>
  <si>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</si>
  <si>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</si>
  <si>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</si>
  <si>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</si>
  <si>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</si>
  <si>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</si>
  <si>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</si>
  <si>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</si>
  <si>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</si>
  <si>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</si>
  <si>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</si>
  <si>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</si>
  <si>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</si>
  <si>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</si>
  <si>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</si>
  <si>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</si>
  <si>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</si>
  <si>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</si>
  <si>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</si>
  <si>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</si>
  <si>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</si>
  <si>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</si>
  <si>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</si>
  <si>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</si>
  <si>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</si>
  <si>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</si>
  <si>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</si>
  <si>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</si>
  <si>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</si>
  <si>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</si>
  <si>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</si>
  <si>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</si>
  <si>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</si>
  <si>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</si>
  <si>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</si>
  <si>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</si>
  <si>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</si>
  <si>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</si>
  <si>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</si>
  <si>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</si>
  <si>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</si>
  <si>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</si>
  <si>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</si>
  <si>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</si>
  <si>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</si>
  <si>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</si>
  <si>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</si>
  <si>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</si>
  <si>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</si>
  <si>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</si>
  <si>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</si>
  <si>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</si>
  <si>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</si>
  <si>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</si>
  <si>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</si>
  <si>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</si>
  <si>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</si>
  <si>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</si>
  <si>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</si>
  <si>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</si>
  <si>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</si>
  <si>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</si>
  <si>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</si>
  <si>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</si>
  <si>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</si>
  <si>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</si>
  <si>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</si>
  <si>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</si>
  <si>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</si>
  <si>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</si>
  <si>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</si>
  <si>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</si>
  <si>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</si>
  <si>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</si>
  <si>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</si>
  <si>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</si>
  <si>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</si>
  <si>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</si>
  <si>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</si>
  <si>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</si>
  <si>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</si>
  <si>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</si>
  <si>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</si>
  <si>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</si>
  <si>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</si>
  <si>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</si>
  <si>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</si>
  <si>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</si>
  <si>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</si>
  <si>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</si>
  <si>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</si>
  <si>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</si>
  <si>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</si>
  <si>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</si>
  <si>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</si>
  <si>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</si>
  <si>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</si>
  <si>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</si>
  <si>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</si>
  <si>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</si>
  <si>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</si>
  <si>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</si>
  <si>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</si>
  <si>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</si>
  <si>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</si>
  <si>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</si>
  <si>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</si>
  <si>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</si>
  <si>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</si>
  <si>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</si>
  <si>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</si>
  <si>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</si>
  <si>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</si>
  <si>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</si>
  <si>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</si>
  <si>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</si>
  <si>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</si>
  <si>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</si>
  <si>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</si>
  <si>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</si>
  <si>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</si>
  <si>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</si>
  <si>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</si>
  <si>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</si>
  <si>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</si>
  <si>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</si>
  <si>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</si>
  <si>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</si>
  <si>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</si>
  <si>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</si>
  <si>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</si>
  <si>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</si>
  <si>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</si>
  <si>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</si>
  <si>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</si>
  <si>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</si>
  <si>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</si>
  <si>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</si>
  <si>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</si>
  <si>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</si>
  <si>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</si>
  <si>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</si>
  <si>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</si>
  <si>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</si>
  <si>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</si>
  <si>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</si>
  <si>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</si>
  <si>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</si>
  <si>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</si>
  <si>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</si>
  <si>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</si>
  <si>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</si>
  <si>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</si>
  <si>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</si>
  <si>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</si>
  <si>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</si>
  <si>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</si>
  <si>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</si>
  <si>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</si>
  <si>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</si>
  <si>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</si>
  <si>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</si>
  <si>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</si>
  <si>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</si>
  <si>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</si>
  <si>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</si>
  <si>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</si>
  <si>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</si>
  <si>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</si>
  <si>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</si>
  <si>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</si>
  <si>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</si>
  <si>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</si>
  <si>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</si>
  <si>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</si>
  <si>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</si>
  <si>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</si>
  <si>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</si>
  <si>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</si>
  <si>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</si>
  <si>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</si>
  <si>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</si>
  <si>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</si>
  <si>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</si>
  <si>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</si>
  <si>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</si>
  <si>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</si>
  <si>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</si>
  <si>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</si>
  <si>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</si>
  <si>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</si>
  <si>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</si>
  <si>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</si>
  <si>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</si>
  <si>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</si>
  <si>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</si>
  <si>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</si>
  <si>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</si>
  <si>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</si>
  <si>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</si>
  <si>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</si>
  <si>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</si>
  <si>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</si>
  <si>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</si>
  <si>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</si>
  <si>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</si>
  <si>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</si>
  <si>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</si>
  <si>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</si>
  <si>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</si>
  <si>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</si>
  <si>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</si>
  <si>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</si>
  <si>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</si>
  <si>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</si>
  <si>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</si>
  <si>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</si>
  <si>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</si>
  <si>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</si>
  <si>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</si>
  <si>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</si>
  <si>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</si>
  <si>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</si>
  <si>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</si>
  <si>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</si>
  <si>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</si>
  <si>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</si>
  <si>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</si>
  <si>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</si>
  <si>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</si>
  <si>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</si>
  <si>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</si>
  <si>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</si>
  <si>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</si>
  <si>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</si>
  <si>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</si>
  <si>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</si>
  <si>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</si>
  <si>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</si>
  <si>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</si>
  <si>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</si>
  <si>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</si>
  <si>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</si>
  <si>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</si>
  <si>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</si>
  <si>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</si>
  <si>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</si>
  <si>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</si>
  <si>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</si>
  <si>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</si>
  <si>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</si>
  <si>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</si>
  <si>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</si>
  <si>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</si>
  <si>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</si>
  <si>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</si>
  <si>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</si>
  <si>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</si>
  <si>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</si>
  <si>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</si>
  <si>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</si>
  <si>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</si>
  <si>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</si>
  <si>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</si>
  <si>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</si>
  <si>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</si>
  <si>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</si>
  <si>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</si>
  <si>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</si>
  <si>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</si>
  <si>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</si>
  <si>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</si>
  <si>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</si>
  <si>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</si>
  <si>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</si>
  <si>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</si>
  <si>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</si>
  <si>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</si>
  <si>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</si>
  <si>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</si>
  <si>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</si>
  <si>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</si>
  <si>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</si>
  <si>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</si>
  <si>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</si>
  <si>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</si>
  <si>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</si>
  <si>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</si>
  <si>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</si>
  <si>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</si>
  <si>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</si>
  <si>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</si>
  <si>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</si>
  <si>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</si>
  <si>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</si>
  <si>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</si>
  <si>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</si>
  <si>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</si>
  <si>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</si>
  <si>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</si>
  <si>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</si>
  <si>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</si>
  <si>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</si>
  <si>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</si>
  <si>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</si>
  <si>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</si>
  <si>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</si>
  <si>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</si>
  <si>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</si>
  <si>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</si>
  <si>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</si>
  <si>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</si>
  <si>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</si>
  <si>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</si>
  <si>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</si>
  <si>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</si>
  <si>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</si>
  <si>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</si>
  <si>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</si>
  <si>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</si>
  <si>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</si>
  <si>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</si>
  <si>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</si>
  <si>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</si>
  <si>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</si>
  <si>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</si>
  <si>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</si>
  <si>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</si>
  <si>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</si>
  <si>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</si>
  <si>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</si>
  <si>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</si>
  <si>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</si>
  <si>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</si>
  <si>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</si>
  <si>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</si>
  <si>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</si>
  <si>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</si>
  <si>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</si>
  <si>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</si>
  <si>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</si>
  <si>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</si>
  <si>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</si>
  <si>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</si>
  <si>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</si>
  <si>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</si>
  <si>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</si>
  <si>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</si>
  <si>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</si>
  <si>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</si>
  <si>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</si>
  <si>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</si>
  <si>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</si>
  <si>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</si>
  <si>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</si>
  <si>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</si>
  <si>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</si>
  <si>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</si>
  <si>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</si>
  <si>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</si>
  <si>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</si>
  <si>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</si>
  <si>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</si>
  <si>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</si>
  <si>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</si>
  <si>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</si>
  <si>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</si>
  <si>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</si>
  <si>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</si>
  <si>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</si>
  <si>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</si>
  <si>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</si>
  <si>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</si>
  <si>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</si>
  <si>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</si>
  <si>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</si>
  <si>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</si>
  <si>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</si>
  <si>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</si>
  <si>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</si>
  <si>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</si>
  <si>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</si>
  <si>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</si>
  <si>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</si>
  <si>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</si>
  <si>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</si>
  <si>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</si>
  <si>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</si>
  <si>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</si>
  <si>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</si>
  <si>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</si>
  <si>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</si>
  <si>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</si>
  <si>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</si>
  <si>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</si>
  <si>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</si>
  <si>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</si>
  <si>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</si>
  <si>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</si>
  <si>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</si>
  <si>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</si>
  <si>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</si>
  <si>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</si>
  <si>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</si>
  <si>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</si>
  <si>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</si>
  <si>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</si>
  <si>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</si>
  <si>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</si>
  <si>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</si>
  <si>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</si>
  <si>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</si>
  <si>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</si>
  <si>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</si>
  <si>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</si>
  <si>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</si>
  <si>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</si>
  <si>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</si>
  <si>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</si>
  <si>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</si>
  <si>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</si>
  <si>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</si>
  <si>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</si>
  <si>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</si>
  <si>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</si>
  <si>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</si>
  <si>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</si>
  <si>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</si>
  <si>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</si>
  <si>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</si>
  <si>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</si>
  <si>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</si>
  <si>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</si>
  <si>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</si>
  <si>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</si>
  <si>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</si>
  <si>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</si>
  <si>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</si>
  <si>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</si>
  <si>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</si>
  <si>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</si>
  <si>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</si>
  <si>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</si>
  <si>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</si>
  <si>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</si>
  <si>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</si>
  <si>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</si>
  <si>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</si>
  <si>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</si>
  <si>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</si>
  <si>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</si>
  <si>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</si>
  <si>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</si>
  <si>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</si>
  <si>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</si>
  <si>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</si>
  <si>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</si>
  <si>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</si>
  <si>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</si>
  <si>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</si>
  <si>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</si>
  <si>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</si>
  <si>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</si>
  <si>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</si>
  <si>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</si>
  <si>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</si>
  <si>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</si>
  <si>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</si>
  <si>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</si>
  <si>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</si>
  <si>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</si>
  <si>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</si>
  <si>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</si>
  <si>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</si>
  <si>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</si>
  <si>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</si>
  <si>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</si>
  <si>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</si>
  <si>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</si>
  <si>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</si>
  <si>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</si>
  <si>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</si>
  <si>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</si>
  <si>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</si>
  <si>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</si>
  <si>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</si>
  <si>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</si>
  <si>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</si>
  <si>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</si>
  <si>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</si>
  <si>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</si>
  <si>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</si>
  <si>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</si>
  <si>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</si>
  <si>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</si>
  <si>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</si>
  <si>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</si>
  <si>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</si>
  <si>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</si>
  <si>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</si>
  <si>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</si>
  <si>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</si>
  <si>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</si>
  <si>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</si>
  <si>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</si>
  <si>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</si>
  <si>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</si>
  <si>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</si>
  <si>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</si>
  <si>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</si>
  <si>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</si>
  <si>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</si>
  <si>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</si>
  <si>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</si>
  <si>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</si>
  <si>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</si>
  <si>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</si>
  <si>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</si>
  <si>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</si>
  <si>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</si>
  <si>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</si>
  <si>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</si>
  <si>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</si>
  <si>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</si>
  <si>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</si>
  <si>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</si>
  <si>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</si>
  <si>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</si>
  <si>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</si>
  <si>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</si>
  <si>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</si>
  <si>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</si>
  <si>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</si>
  <si>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</si>
  <si>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</si>
  <si>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</si>
  <si>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</si>
  <si>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</si>
  <si>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</si>
  <si>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</si>
  <si>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</si>
  <si>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</si>
  <si>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</si>
  <si>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</si>
  <si>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</si>
  <si>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</si>
  <si>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</si>
  <si>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</si>
  <si>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</si>
  <si>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</si>
  <si>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</si>
  <si>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</si>
  <si>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</si>
  <si>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</si>
  <si>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</si>
  <si>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</si>
  <si>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</si>
  <si>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</si>
  <si>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</si>
  <si>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</si>
  <si>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</si>
  <si>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</si>
  <si>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</si>
  <si>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</si>
  <si>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</si>
  <si>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</si>
  <si>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</si>
  <si>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</si>
  <si>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</si>
  <si>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</si>
  <si>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</si>
  <si>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</si>
  <si>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</si>
  <si>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</si>
  <si>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</si>
  <si>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</si>
  <si>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</si>
  <si>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</si>
  <si>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</si>
  <si>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</si>
  <si>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</si>
  <si>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</si>
  <si>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</si>
  <si>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</si>
  <si>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</si>
  <si>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</si>
  <si>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</si>
  <si>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</si>
  <si>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</si>
  <si>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</si>
  <si>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</si>
  <si>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</si>
  <si>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</si>
  <si>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</si>
  <si>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</si>
  <si>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</si>
  <si>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</si>
  <si>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</si>
  <si>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</si>
  <si>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</si>
  <si>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</si>
  <si>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</si>
  <si>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</si>
  <si>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</si>
  <si>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</si>
  <si>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</si>
  <si>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</si>
  <si>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</si>
  <si>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</si>
  <si>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</si>
  <si>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</si>
  <si>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</si>
  <si>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</si>
  <si>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</si>
  <si>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</si>
  <si>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</si>
  <si>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</si>
  <si>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</si>
  <si>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</si>
  <si>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</si>
  <si>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</si>
  <si>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</si>
  <si>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</si>
  <si>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</si>
  <si>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</si>
  <si>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</si>
  <si>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</si>
  <si>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</si>
  <si>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</si>
  <si>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</si>
  <si>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</si>
  <si>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</si>
  <si>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</si>
  <si>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</si>
  <si>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</si>
  <si>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</si>
  <si>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</si>
  <si>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</si>
  <si>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</si>
  <si>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</si>
  <si>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</si>
  <si>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</si>
  <si>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</si>
  <si>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</si>
  <si>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</si>
  <si>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</si>
  <si>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</si>
  <si>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</si>
  <si>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</si>
  <si>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</si>
  <si>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</si>
  <si>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</si>
  <si>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</si>
  <si>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</si>
  <si>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</si>
  <si>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</si>
  <si>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</si>
  <si>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</si>
  <si>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</si>
  <si>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</si>
  <si>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</si>
  <si>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</si>
  <si>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</si>
  <si>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</si>
  <si>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</si>
  <si>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</si>
  <si>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</si>
  <si>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</si>
  <si>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</si>
  <si>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</si>
  <si>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</si>
  <si>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</si>
  <si>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</si>
  <si>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</si>
  <si>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</si>
  <si>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</si>
  <si>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</si>
  <si>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</si>
  <si>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</si>
  <si>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</si>
  <si>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</si>
  <si>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</si>
  <si>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</si>
  <si>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</si>
  <si>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</si>
  <si>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</si>
  <si>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</si>
  <si>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</si>
  <si>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</si>
  <si>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</si>
  <si>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</si>
  <si>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</si>
  <si>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</si>
  <si>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</si>
  <si>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</si>
  <si>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</si>
  <si>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</si>
  <si>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</si>
  <si>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</si>
  <si>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</si>
  <si>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</si>
  <si>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</si>
  <si>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</si>
  <si>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</si>
  <si>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</si>
  <si>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</si>
  <si>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</si>
  <si>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</si>
  <si>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</si>
  <si>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</si>
  <si>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</si>
  <si>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</si>
  <si>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</si>
  <si>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</si>
  <si>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</si>
  <si>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</si>
  <si>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</si>
  <si>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</si>
  <si>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</si>
  <si>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</si>
  <si>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</si>
  <si>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</si>
  <si>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</si>
  <si>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</si>
  <si>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</si>
  <si>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</si>
  <si>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</si>
  <si>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</si>
  <si>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</si>
  <si>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</si>
  <si>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</si>
  <si>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</si>
  <si>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</si>
  <si>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</si>
  <si>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</si>
  <si>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</si>
  <si>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</si>
  <si>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</si>
  <si>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</si>
  <si>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</si>
  <si>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</si>
  <si>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</si>
  <si>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</si>
  <si>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</si>
  <si>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</si>
  <si>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</si>
  <si>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</si>
  <si>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</si>
  <si>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</si>
  <si>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</si>
  <si>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</si>
  <si>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</si>
  <si>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</si>
  <si>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</si>
  <si>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</si>
  <si>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</si>
  <si>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</si>
  <si>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</si>
  <si>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</si>
  <si>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</si>
  <si>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</si>
  <si>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</si>
  <si>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</si>
  <si>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</si>
  <si>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</si>
  <si>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</si>
  <si>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</si>
  <si>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</si>
  <si>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</si>
  <si>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</si>
  <si>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</si>
  <si>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</si>
  <si>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</si>
  <si>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</si>
  <si>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</si>
  <si>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</si>
  <si>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</si>
  <si>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</si>
  <si>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</si>
  <si>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</si>
  <si>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</si>
  <si>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</si>
  <si>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</si>
  <si>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</si>
  <si>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</si>
  <si>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</si>
  <si>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</si>
  <si>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</si>
  <si>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</si>
  <si>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</si>
  <si>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</si>
  <si>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</si>
  <si>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</si>
  <si>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</si>
  <si>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</si>
  <si>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</si>
  <si>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</si>
  <si>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</si>
  <si>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</si>
  <si>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</si>
  <si>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</si>
  <si>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</si>
  <si>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</si>
  <si>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</si>
  <si>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</si>
  <si>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</si>
  <si>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</si>
  <si>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</si>
  <si>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</si>
  <si>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</si>
  <si>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</si>
  <si>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</si>
  <si>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</si>
  <si>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</si>
  <si>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</si>
  <si>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</si>
  <si>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</si>
  <si>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</si>
  <si>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</si>
  <si>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</si>
  <si>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</si>
  <si>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</si>
  <si>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</si>
  <si>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</si>
  <si>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</si>
  <si>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</si>
  <si>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</si>
  <si>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</si>
  <si>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</si>
  <si>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</si>
  <si>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</si>
  <si>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</si>
  <si>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</si>
  <si>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</si>
  <si>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</si>
  <si>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</si>
  <si>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</si>
  <si>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</si>
  <si>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</si>
  <si>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</si>
  <si>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</si>
  <si>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</si>
  <si>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</si>
  <si>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</si>
  <si>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</si>
  <si>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</si>
  <si>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</si>
  <si>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</si>
  <si>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</si>
  <si>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</si>
  <si>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</si>
  <si>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</si>
  <si>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</si>
  <si>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</si>
  <si>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</si>
  <si>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</si>
  <si>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</si>
  <si>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</si>
  <si>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</si>
  <si>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</si>
  <si>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</si>
  <si>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</si>
  <si>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</si>
  <si>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</si>
  <si>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</si>
  <si>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</si>
  <si>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</si>
  <si>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</si>
  <si>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</si>
  <si>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</si>
  <si>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</si>
  <si>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</si>
  <si>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</si>
  <si>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</si>
  <si>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</si>
  <si>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</si>
  <si>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</si>
  <si>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</si>
  <si>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</si>
  <si>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</si>
  <si>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</si>
  <si>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</si>
  <si>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</si>
  <si>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</si>
  <si>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</si>
  <si>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</si>
  <si>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</si>
  <si>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</si>
  <si>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</si>
  <si>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</si>
  <si>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</si>
  <si>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</si>
  <si>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</si>
  <si>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</si>
  <si>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</si>
  <si>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</si>
  <si>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</si>
  <si>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</si>
  <si>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</si>
  <si>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</si>
  <si>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</si>
  <si>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</si>
  <si>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</si>
  <si>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</si>
  <si>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</si>
  <si>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</si>
  <si>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</si>
  <si>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</si>
  <si>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</si>
  <si>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</si>
  <si>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</si>
  <si>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</si>
  <si>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</si>
  <si>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</si>
  <si>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</si>
  <si>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</si>
  <si>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</si>
  <si>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</si>
  <si>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</si>
  <si>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</si>
  <si>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</si>
  <si>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</si>
  <si>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</si>
  <si>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</si>
  <si>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</si>
  <si>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</si>
  <si>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</si>
  <si>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</si>
  <si>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</si>
  <si>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</si>
  <si>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</si>
  <si>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</si>
  <si>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</si>
  <si>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</si>
  <si>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</si>
  <si>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</si>
  <si>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</si>
  <si>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</si>
  <si>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</si>
  <si>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</si>
  <si>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</si>
  <si>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</si>
  <si>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</si>
  <si>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</si>
  <si>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</si>
  <si>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</si>
  <si>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</si>
  <si>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</si>
  <si>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</si>
  <si>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</si>
  <si>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</si>
  <si>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</si>
  <si>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</si>
  <si>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</si>
  <si>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</si>
  <si>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</si>
  <si>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</si>
  <si>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</si>
  <si>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</si>
  <si>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</si>
  <si>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</si>
  <si>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</si>
  <si>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</si>
  <si>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</si>
  <si>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</si>
  <si>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</si>
  <si>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</si>
  <si>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</si>
  <si>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</si>
  <si>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</si>
  <si>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</si>
  <si>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</si>
  <si>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</si>
  <si>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</si>
  <si>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</si>
  <si>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</si>
  <si>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</si>
  <si>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</si>
  <si>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</si>
  <si>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</si>
  <si>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</si>
  <si>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</si>
  <si>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</si>
  <si>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</si>
  <si>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</si>
  <si>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</si>
  <si>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</si>
  <si>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</si>
  <si>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</si>
  <si>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</si>
  <si>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</si>
  <si>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</si>
  <si>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</si>
  <si>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</si>
  <si>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</si>
  <si>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</si>
  <si>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</si>
  <si>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</si>
  <si>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</si>
  <si>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</si>
  <si>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</si>
  <si>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</si>
  <si>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</si>
  <si>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</si>
  <si>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</si>
  <si>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</si>
  <si>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</si>
  <si>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</si>
  <si>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</si>
  <si>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</si>
  <si>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</si>
  <si>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</si>
  <si>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</si>
  <si>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</si>
  <si>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</si>
  <si>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</si>
  <si>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</si>
  <si>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</si>
  <si>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</si>
  <si>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</si>
  <si>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</si>
  <si>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</si>
  <si>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</si>
  <si>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</si>
  <si>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</si>
  <si>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</si>
  <si>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</si>
  <si>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</si>
  <si>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</si>
  <si>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</si>
  <si>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</si>
  <si>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</si>
  <si>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</si>
  <si>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</si>
  <si>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</si>
  <si>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</si>
  <si>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</si>
  <si>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</si>
  <si>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</si>
  <si>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</si>
  <si>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</si>
  <si>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</si>
  <si>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</si>
  <si>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</si>
  <si>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</si>
  <si>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</si>
  <si>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</si>
  <si>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</si>
  <si>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</si>
  <si>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</si>
  <si>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</si>
  <si>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</si>
  <si>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</si>
  <si>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</si>
  <si>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</si>
  <si>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</si>
  <si>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</si>
  <si>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</si>
  <si>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</si>
  <si>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</si>
  <si>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</si>
  <si>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</si>
  <si>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</si>
  <si>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</si>
  <si>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</si>
  <si>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</si>
  <si>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</si>
  <si>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</si>
  <si>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</si>
  <si>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</si>
  <si>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</si>
  <si>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</si>
  <si>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</si>
  <si>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</si>
  <si>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</si>
  <si>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</si>
  <si>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</si>
  <si>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</si>
  <si>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</si>
  <si>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</si>
  <si>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</si>
  <si>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</si>
  <si>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</si>
  <si>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</si>
  <si>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</si>
  <si>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</si>
  <si>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</si>
  <si>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</si>
  <si>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</si>
  <si>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</si>
  <si>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</si>
  <si>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</si>
  <si>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</si>
  <si>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</si>
  <si>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</si>
  <si>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</si>
  <si>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</si>
  <si>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</si>
  <si>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</si>
  <si>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</si>
  <si>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</si>
  <si>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</si>
  <si>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</si>
  <si>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</si>
  <si>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</si>
  <si>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</si>
  <si>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</si>
  <si>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</si>
  <si>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</si>
  <si>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</si>
  <si>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</si>
  <si>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</si>
  <si>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</si>
  <si>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</si>
  <si>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</si>
  <si>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</si>
  <si>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</si>
  <si>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</si>
  <si>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</si>
  <si>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</si>
  <si>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</si>
  <si>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</si>
  <si>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</si>
  <si>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</si>
  <si>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</si>
  <si>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</si>
  <si>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</si>
  <si>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</si>
  <si>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</si>
  <si>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</si>
  <si>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</si>
  <si>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</si>
  <si>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</si>
  <si>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</si>
  <si>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</si>
  <si>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</si>
  <si>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</si>
  <si>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</si>
  <si>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</si>
  <si>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</si>
  <si>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</si>
  <si>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</si>
  <si>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</si>
  <si>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</si>
  <si>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</si>
  <si>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</si>
  <si>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</si>
  <si>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</si>
  <si>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</si>
  <si>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</si>
  <si>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</si>
  <si>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</si>
  <si>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</si>
  <si>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</si>
  <si>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</si>
  <si>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</si>
  <si>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</si>
  <si>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</si>
  <si>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</si>
  <si>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</si>
  <si>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</si>
  <si>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</si>
  <si>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</si>
  <si>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</si>
  <si>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</si>
  <si>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</si>
  <si>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</si>
  <si>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</si>
  <si>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</si>
  <si>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</si>
  <si>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</si>
  <si>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</si>
  <si>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</si>
  <si>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</si>
  <si>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</si>
  <si>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</si>
  <si>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</si>
  <si>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</si>
  <si>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</si>
  <si>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</si>
  <si>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</si>
  <si>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</si>
  <si>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</si>
  <si>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</si>
  <si>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</si>
  <si>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</si>
  <si>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</si>
  <si>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</si>
  <si>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</si>
  <si>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</si>
  <si>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</si>
  <si>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</si>
  <si>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</si>
  <si>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</si>
  <si>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</si>
  <si>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</si>
  <si>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</si>
  <si>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</si>
  <si>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</si>
  <si>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</si>
  <si>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</si>
  <si>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</si>
  <si>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</si>
  <si>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</si>
  <si>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</si>
  <si>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</si>
  <si>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</si>
  <si>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</si>
  <si>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</si>
  <si>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</si>
  <si>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</si>
  <si>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</si>
  <si>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</si>
  <si>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</si>
  <si>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</si>
  <si>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</si>
  <si>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</si>
  <si>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</si>
  <si>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</si>
  <si>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</si>
  <si>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</si>
  <si>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</si>
  <si>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</si>
  <si>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</si>
  <si>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</si>
  <si>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</si>
  <si>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</si>
  <si>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</si>
  <si>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</si>
  <si>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</si>
  <si>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</si>
  <si>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</si>
  <si>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</si>
  <si>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</si>
  <si>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</si>
  <si>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</si>
  <si>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</si>
  <si>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</si>
  <si>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</si>
  <si>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</si>
  <si>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</si>
  <si>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</si>
  <si>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</si>
  <si>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</si>
  <si>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</si>
  <si>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</si>
  <si>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</si>
  <si>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</si>
  <si>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</si>
  <si>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</si>
  <si>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</si>
  <si>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</si>
  <si>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</si>
  <si>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</si>
  <si>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</si>
  <si>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</si>
  <si>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</si>
  <si>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</si>
  <si>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</si>
  <si>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</si>
  <si>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</si>
  <si>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</si>
  <si>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</si>
  <si>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</si>
  <si>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</si>
  <si>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</si>
  <si>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</si>
  <si>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</si>
  <si>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</si>
  <si>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</si>
  <si>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</si>
  <si>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</si>
  <si>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</si>
  <si>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</si>
  <si>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</si>
  <si>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</si>
  <si>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</si>
  <si>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</si>
  <si>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</si>
  <si>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</si>
  <si>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</si>
  <si>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</si>
  <si>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</si>
  <si>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</si>
  <si>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</si>
  <si>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</si>
  <si>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</si>
  <si>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</si>
  <si>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</si>
  <si>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</si>
  <si>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</si>
  <si>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</si>
  <si>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</si>
  <si>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</si>
  <si>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</si>
  <si>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</si>
  <si>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</si>
  <si>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</si>
  <si>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</si>
  <si>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</si>
  <si>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</si>
  <si>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</si>
  <si>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</si>
  <si>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</si>
  <si>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</si>
  <si>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</si>
  <si>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</si>
  <si>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</si>
  <si>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</si>
  <si>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</si>
  <si>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</si>
  <si>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</si>
  <si>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</si>
  <si>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</si>
  <si>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</si>
  <si>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</si>
  <si>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</si>
  <si>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</si>
  <si>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</si>
  <si>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</si>
  <si>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</si>
  <si>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</si>
  <si>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</si>
  <si>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</si>
  <si>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</si>
  <si>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</si>
  <si>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</si>
  <si>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</si>
  <si>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</si>
  <si>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</si>
  <si>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</si>
  <si>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</si>
  <si>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</si>
  <si>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</si>
  <si>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</si>
  <si>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</si>
  <si>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</si>
  <si>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</si>
  <si>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</si>
  <si>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</si>
  <si>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</si>
  <si>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</si>
  <si>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</si>
  <si>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</si>
  <si>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</si>
  <si>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</si>
  <si>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</si>
  <si>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</si>
  <si>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</si>
  <si>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</si>
  <si>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</si>
  <si>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</si>
  <si>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</si>
  <si>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</si>
  <si>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</si>
  <si>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</si>
  <si>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</si>
  <si>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</si>
  <si>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</si>
  <si>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</si>
  <si>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</si>
  <si>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</si>
  <si>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</si>
  <si>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</si>
  <si>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</si>
  <si>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</si>
  <si>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</si>
  <si>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</si>
  <si>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</si>
  <si>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</si>
  <si>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</si>
  <si>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</si>
  <si>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</si>
  <si>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</si>
  <si>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</si>
  <si>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</si>
  <si>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</si>
  <si>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</si>
  <si>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</si>
  <si>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</si>
  <si>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</si>
  <si>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</si>
  <si>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</si>
  <si>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</si>
  <si>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</si>
  <si>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</si>
  <si>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</si>
  <si>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</si>
  <si>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</si>
  <si>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</si>
  <si>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</si>
  <si>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</si>
  <si>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</si>
  <si>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</si>
  <si>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</si>
  <si>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</si>
  <si>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</si>
  <si>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</si>
  <si>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</si>
  <si>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</si>
  <si>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</si>
  <si>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</si>
  <si>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</si>
  <si>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</si>
  <si>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</si>
  <si>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</si>
  <si>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</si>
  <si>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</si>
  <si>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</si>
  <si>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</si>
  <si>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</si>
  <si>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</si>
  <si>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</si>
  <si>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</si>
  <si>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</si>
  <si>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</si>
  <si>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</si>
  <si>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</si>
  <si>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</si>
  <si>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</si>
  <si>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</si>
  <si>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</si>
  <si>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</si>
  <si>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</si>
  <si>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</si>
  <si>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</si>
  <si>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</si>
  <si>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</si>
  <si>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</si>
  <si>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</si>
  <si>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</si>
  <si>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</si>
  <si>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</si>
  <si>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</si>
  <si>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</si>
  <si>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</si>
  <si>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</si>
  <si>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</si>
  <si>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</si>
  <si>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</si>
  <si>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</si>
  <si>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</si>
  <si>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</si>
  <si>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</si>
  <si>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</si>
  <si>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</si>
  <si>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</si>
  <si>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</si>
  <si>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</si>
  <si>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</si>
  <si>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</si>
  <si>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</si>
  <si>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</si>
  <si>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</si>
  <si>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</si>
  <si>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</si>
  <si>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</si>
  <si>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</si>
  <si>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</si>
  <si>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</si>
  <si>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</si>
  <si>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</si>
  <si>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</si>
  <si>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</si>
  <si>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</si>
  <si>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</si>
  <si>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</si>
  <si>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</si>
  <si>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</si>
  <si>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</si>
  <si>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</si>
  <si>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</si>
  <si>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</si>
  <si>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</si>
  <si>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</si>
  <si>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</si>
  <si>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</si>
  <si>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</si>
  <si>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</si>
  <si>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</si>
  <si>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</si>
  <si>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</si>
  <si>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</si>
  <si>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</si>
  <si>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</si>
  <si>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</si>
  <si>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</si>
  <si>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</si>
  <si>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</si>
  <si>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</si>
  <si>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</si>
  <si>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</si>
  <si>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</si>
  <si>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</si>
  <si>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</si>
  <si>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</si>
  <si>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</si>
  <si>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</si>
  <si>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</si>
  <si>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</si>
  <si>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</si>
  <si>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</si>
  <si>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</si>
  <si>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</si>
  <si>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</si>
  <si>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</si>
  <si>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</si>
  <si>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</si>
  <si>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</si>
  <si>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</si>
  <si>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</si>
  <si>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</si>
  <si>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</si>
  <si>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</si>
  <si>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</si>
  <si>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</si>
  <si>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</si>
  <si>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</si>
  <si>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</si>
  <si>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</si>
  <si>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</si>
  <si>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</si>
  <si>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</si>
  <si>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</si>
  <si>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</si>
  <si>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</si>
  <si>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</si>
  <si>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</si>
  <si>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</si>
  <si>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</si>
  <si>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</si>
  <si>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</si>
  <si>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</si>
  <si>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</si>
  <si>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</si>
  <si>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</si>
  <si>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</si>
  <si>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</si>
  <si>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</si>
  <si>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</si>
  <si>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</si>
  <si>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</si>
  <si>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</si>
  <si>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</si>
  <si>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</si>
  <si>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</si>
  <si>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</si>
  <si>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</si>
  <si>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</si>
  <si>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</si>
  <si>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</si>
  <si>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</si>
  <si>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</si>
  <si>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</si>
  <si>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</si>
  <si>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</si>
  <si>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</si>
  <si>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</si>
  <si>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</si>
  <si>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</si>
  <si>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</si>
  <si>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</si>
  <si>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</si>
  <si>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</si>
  <si>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</si>
  <si>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</si>
  <si>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</si>
  <si>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</si>
  <si>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</si>
  <si>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</si>
  <si>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</si>
  <si>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</si>
  <si>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</si>
  <si>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</si>
  <si>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</si>
  <si>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</si>
  <si>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</si>
  <si>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</si>
  <si>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</si>
  <si>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</si>
  <si>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</si>
  <si>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</si>
  <si>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</si>
  <si>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</si>
  <si>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</si>
  <si>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</si>
  <si>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</si>
  <si>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</si>
  <si>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</si>
  <si>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</si>
  <si>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</si>
  <si>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</si>
  <si>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</si>
  <si>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</si>
  <si>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</si>
  <si>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</si>
  <si>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</si>
  <si>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</si>
  <si>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</si>
  <si>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</si>
  <si>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</si>
  <si>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</si>
  <si>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</si>
  <si>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</si>
  <si>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</si>
  <si>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</si>
  <si>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</si>
  <si>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</si>
  <si>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</si>
  <si>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</si>
  <si>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</si>
  <si>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</si>
  <si>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</si>
  <si>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</si>
  <si>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</si>
  <si>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</si>
  <si>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</si>
  <si>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</si>
  <si>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</si>
  <si>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</si>
  <si>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</si>
  <si>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</si>
  <si>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</si>
  <si>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</si>
  <si>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</si>
  <si>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</si>
  <si>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</si>
  <si>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</si>
  <si>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</si>
  <si>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</si>
  <si>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</si>
  <si>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</si>
  <si>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</si>
  <si>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</si>
  <si>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</si>
  <si>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</si>
  <si>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</si>
  <si>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</si>
  <si>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</si>
  <si>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</si>
  <si>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</si>
  <si>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</si>
  <si>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</si>
  <si>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</si>
  <si>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</si>
  <si>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</si>
  <si>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</si>
  <si>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</si>
  <si>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</si>
  <si>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</si>
  <si>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</si>
  <si>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</si>
  <si>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</si>
  <si>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</si>
  <si>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</si>
  <si>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</si>
  <si>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</si>
  <si>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</si>
  <si>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</si>
  <si>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</si>
  <si>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</si>
  <si>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</si>
  <si>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</si>
  <si>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</si>
  <si>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</si>
  <si>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</si>
  <si>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</si>
  <si>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</si>
  <si>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</si>
  <si>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</si>
  <si>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</si>
  <si>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</si>
  <si>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</si>
  <si>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</si>
  <si>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</si>
  <si>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</si>
  <si>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</si>
  <si>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</si>
  <si>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</si>
  <si>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</si>
  <si>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</si>
  <si>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</si>
  <si>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</si>
  <si>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</si>
  <si>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</si>
  <si>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</si>
  <si>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</si>
  <si>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</si>
  <si>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</si>
  <si>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</si>
  <si>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</si>
  <si>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</si>
  <si>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</si>
  <si>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</si>
  <si>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</si>
  <si>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</si>
  <si>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</si>
  <si>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</si>
  <si>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</si>
  <si>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</si>
  <si>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</si>
  <si>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</si>
  <si>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</si>
  <si>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</si>
  <si>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</si>
  <si>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</si>
  <si>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</si>
  <si>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</si>
  <si>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</si>
  <si>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</si>
  <si>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</si>
  <si>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</si>
  <si>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</si>
  <si>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</si>
  <si>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</si>
  <si>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</si>
  <si>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</si>
  <si>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</si>
  <si>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</si>
  <si>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</si>
  <si>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</si>
  <si>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</si>
  <si>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</si>
  <si>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</si>
  <si>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</si>
  <si>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</si>
  <si>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</si>
  <si>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</si>
  <si>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</si>
  <si>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</si>
  <si>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</si>
  <si>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</si>
  <si>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</si>
  <si>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</si>
  <si>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</si>
  <si>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</si>
  <si>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</si>
  <si>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</si>
  <si>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</si>
  <si>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</si>
  <si>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</si>
  <si>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</si>
  <si>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</si>
  <si>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</si>
  <si>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</si>
  <si>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</si>
  <si>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</si>
  <si>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</si>
  <si>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</si>
  <si>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</si>
  <si>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</si>
  <si>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</si>
  <si>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</si>
  <si>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</si>
  <si>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</si>
  <si>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</si>
  <si>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</si>
  <si>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</si>
  <si>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</si>
  <si>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</si>
  <si>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</si>
  <si>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</si>
  <si>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</si>
  <si>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</si>
  <si>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</si>
  <si>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</si>
  <si>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</si>
  <si>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</si>
  <si>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</si>
  <si>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</si>
  <si>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</si>
  <si>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</si>
  <si>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</si>
  <si>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</si>
  <si>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</si>
  <si>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</si>
  <si>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</si>
  <si>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</si>
  <si>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</si>
  <si>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</si>
  <si>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</si>
  <si>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</si>
  <si>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</si>
  <si>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</si>
  <si>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</si>
  <si>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</si>
  <si>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</si>
  <si>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</si>
  <si>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</si>
  <si>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</si>
  <si>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</si>
  <si>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</si>
  <si>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</si>
  <si>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</si>
  <si>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</si>
  <si>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</si>
  <si>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</si>
  <si>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</si>
  <si>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</si>
  <si>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</si>
  <si>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</si>
  <si>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</si>
  <si>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</si>
  <si>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</si>
  <si>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</si>
  <si>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</si>
  <si>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</si>
  <si>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</si>
  <si>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</si>
  <si>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</si>
  <si>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</si>
  <si>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</si>
  <si>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</si>
  <si>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</si>
  <si>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</si>
  <si>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</si>
  <si>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</si>
  <si>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</si>
  <si>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</si>
  <si>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</si>
  <si>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</si>
  <si>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</si>
  <si>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</si>
  <si>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</si>
  <si>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</si>
  <si>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</si>
  <si>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</si>
  <si>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</si>
  <si>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</si>
  <si>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</si>
  <si>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</si>
  <si>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</si>
  <si>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</si>
  <si>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</si>
  <si>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</si>
  <si>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</si>
  <si>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</si>
  <si>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</si>
  <si>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</si>
  <si>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</si>
  <si>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</si>
  <si>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</si>
  <si>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</si>
  <si>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</si>
  <si>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</si>
  <si>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</si>
  <si>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</si>
  <si>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</si>
  <si>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</si>
  <si>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</si>
  <si>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</si>
  <si>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</si>
  <si>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</si>
  <si>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</si>
  <si>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</si>
  <si>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</si>
  <si>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</si>
  <si>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</si>
  <si>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</si>
  <si>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</si>
  <si>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</si>
  <si>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</si>
  <si>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</si>
  <si>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</si>
  <si>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</si>
  <si>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</si>
  <si>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</si>
  <si>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</si>
  <si>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</si>
  <si>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</si>
  <si>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</si>
  <si>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</si>
  <si>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</si>
  <si>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</si>
  <si>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</si>
  <si>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</si>
  <si>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</si>
  <si>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</si>
  <si>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</si>
  <si>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</si>
  <si>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</si>
  <si>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</si>
  <si>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</si>
  <si>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</si>
  <si>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</si>
  <si>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</si>
  <si>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</si>
  <si>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</si>
  <si>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</si>
  <si>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</si>
  <si>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</si>
  <si>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</si>
  <si>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</si>
  <si>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</si>
  <si>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</si>
  <si>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</si>
  <si>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</si>
  <si>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</si>
  <si>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</si>
  <si>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</si>
  <si>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</si>
  <si>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</si>
  <si>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</si>
  <si>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</si>
  <si>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</si>
  <si>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</si>
  <si>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</si>
  <si>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</si>
  <si>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</si>
  <si>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</si>
  <si>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</si>
  <si>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</si>
  <si>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</si>
  <si>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</si>
  <si>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</si>
  <si>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</si>
  <si>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</si>
  <si>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</si>
  <si>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</si>
  <si>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</si>
  <si>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</si>
  <si>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</si>
  <si>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</si>
  <si>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</si>
  <si>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</si>
  <si>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</si>
  <si>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</si>
  <si>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</si>
  <si>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</si>
  <si>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</si>
  <si>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</si>
  <si>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</si>
  <si>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</si>
  <si>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</si>
  <si>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</si>
  <si>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</si>
  <si>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</si>
  <si>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</si>
  <si>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</si>
  <si>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</si>
  <si>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</si>
  <si>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</si>
  <si>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</si>
  <si>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</si>
  <si>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</si>
  <si>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</si>
  <si>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</si>
  <si>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</si>
  <si>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</si>
  <si>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</si>
  <si>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</si>
  <si>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</si>
  <si>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</si>
  <si>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</si>
  <si>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</si>
  <si>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</si>
  <si>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</si>
  <si>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</si>
  <si>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</si>
  <si>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</si>
  <si>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</si>
  <si>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</si>
  <si>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</si>
  <si>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</si>
  <si>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</si>
  <si>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</si>
  <si>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</si>
  <si>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</si>
  <si>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</si>
  <si>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</si>
  <si>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</si>
  <si>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</si>
  <si>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</si>
  <si>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</si>
  <si>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</si>
  <si>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</si>
  <si>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</si>
  <si>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</si>
  <si>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</si>
  <si>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</si>
  <si>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</si>
  <si>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</si>
  <si>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</si>
  <si>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</si>
  <si>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</si>
  <si>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</si>
  <si>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</si>
  <si>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</si>
  <si>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</si>
  <si>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</si>
  <si>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</si>
  <si>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</si>
  <si>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</si>
  <si>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</si>
  <si>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</si>
  <si>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</si>
  <si>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</si>
  <si>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</si>
  <si>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</si>
  <si>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</si>
  <si>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</si>
  <si>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</si>
  <si>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</si>
  <si>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</si>
  <si>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</si>
  <si>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</si>
  <si>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</si>
  <si>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</si>
  <si>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</si>
  <si>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</si>
  <si>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</si>
  <si>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</si>
  <si>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</si>
  <si>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</si>
  <si>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</si>
  <si>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</si>
  <si>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</si>
  <si>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</si>
  <si>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</si>
  <si>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</si>
  <si>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</si>
  <si>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</si>
  <si>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</si>
  <si>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</si>
  <si>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</si>
  <si>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</si>
  <si>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</si>
  <si>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</si>
  <si>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</si>
  <si>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</si>
  <si>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</si>
  <si>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</si>
  <si>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</si>
  <si>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</si>
  <si>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</si>
  <si>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</si>
  <si>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</si>
  <si>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</si>
  <si>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</si>
  <si>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</si>
  <si>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</si>
  <si>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</si>
  <si>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</si>
  <si>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</si>
  <si>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</si>
  <si>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</si>
  <si>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</si>
  <si>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</si>
  <si>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</si>
  <si>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</si>
  <si>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</si>
  <si>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</si>
  <si>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</si>
  <si>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</si>
  <si>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</si>
  <si>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</si>
  <si>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</si>
  <si>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</si>
  <si>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</si>
  <si>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</si>
  <si>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</si>
  <si>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</si>
  <si>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</si>
  <si>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</si>
  <si>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</si>
  <si>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</si>
  <si>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</si>
  <si>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</si>
  <si>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</si>
  <si>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</si>
  <si>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</si>
  <si>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</si>
  <si>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</si>
  <si>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</si>
  <si>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</si>
  <si>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</si>
  <si>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</si>
  <si>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</si>
  <si>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</si>
  <si>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</si>
  <si>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</si>
  <si>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</si>
  <si>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</si>
  <si>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</si>
  <si>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</si>
  <si>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</si>
  <si>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</si>
  <si>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</si>
  <si>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</si>
  <si>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</si>
  <si>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</si>
  <si>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</si>
  <si>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</si>
  <si>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</si>
  <si>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</si>
  <si>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</si>
  <si>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</si>
  <si>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</si>
  <si>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</si>
  <si>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</si>
  <si>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</si>
  <si>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</si>
  <si>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</si>
  <si>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</si>
  <si>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</si>
  <si>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</si>
  <si>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</si>
  <si>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</si>
  <si>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</si>
  <si>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</si>
  <si>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</si>
  <si>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</si>
  <si>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</si>
  <si>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</si>
  <si>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</si>
  <si>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</si>
  <si>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</si>
  <si>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</si>
  <si>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</si>
  <si>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</si>
  <si>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</si>
  <si>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</si>
  <si>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</si>
  <si>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</si>
  <si>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</si>
  <si>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</si>
  <si>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</si>
  <si>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</si>
  <si>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</si>
  <si>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</si>
  <si>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</si>
  <si>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</si>
  <si>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</si>
  <si>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</si>
  <si>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</si>
  <si>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</si>
  <si>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</si>
  <si>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</si>
  <si>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</si>
  <si>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</si>
  <si>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</si>
  <si>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</si>
  <si>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</si>
  <si>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</si>
  <si>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</si>
  <si>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</si>
  <si>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</si>
  <si>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</si>
  <si>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</si>
  <si>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</si>
  <si>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</si>
  <si>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</si>
  <si>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</si>
  <si>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</si>
  <si>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</si>
  <si>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</si>
  <si>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</si>
  <si>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</si>
  <si>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</si>
  <si>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</si>
  <si>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</si>
  <si>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</si>
  <si>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</si>
  <si>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</si>
  <si>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</si>
  <si>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</si>
  <si>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</si>
  <si>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</si>
  <si>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</si>
  <si>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</si>
  <si>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</si>
  <si>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</si>
  <si>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</si>
  <si>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</si>
  <si>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</si>
  <si>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</si>
  <si>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</si>
  <si>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</si>
  <si>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</si>
  <si>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</si>
  <si>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</si>
  <si>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</si>
  <si>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</si>
  <si>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</si>
  <si>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</si>
  <si>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</si>
  <si>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</si>
  <si>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</si>
  <si>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</si>
  <si>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</si>
  <si>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</si>
  <si>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</si>
  <si>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</si>
  <si>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</si>
  <si>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</si>
  <si>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</si>
  <si>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</si>
  <si>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</si>
  <si>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</si>
  <si>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</si>
  <si>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</si>
  <si>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</si>
  <si>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</si>
  <si>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</si>
  <si>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</si>
  <si>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</si>
  <si>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</si>
  <si>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</si>
  <si>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</si>
  <si>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</si>
  <si>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</si>
  <si>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</si>
  <si>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</si>
  <si>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</si>
  <si>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</si>
  <si>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</si>
  <si>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</si>
  <si>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</si>
  <si>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</si>
  <si>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</si>
  <si>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</si>
  <si>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</si>
  <si>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</si>
  <si>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</si>
  <si>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</si>
  <si>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</si>
  <si>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</si>
  <si>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</si>
  <si>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</si>
  <si>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</si>
  <si>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</si>
  <si>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</si>
  <si>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</si>
  <si>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</si>
  <si>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</si>
  <si>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</si>
  <si>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</si>
  <si>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</si>
  <si>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</si>
  <si>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</si>
  <si>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</si>
  <si>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</si>
  <si>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</si>
  <si>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</si>
  <si>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</si>
  <si>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</si>
  <si>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</si>
  <si>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</si>
  <si>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</si>
  <si>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</si>
  <si>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</si>
  <si>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</si>
  <si>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</si>
  <si>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</si>
  <si>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</si>
  <si>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</si>
  <si>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</si>
  <si>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</si>
  <si>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</si>
  <si>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</si>
  <si>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</si>
  <si>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</si>
  <si>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</si>
  <si>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</si>
  <si>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</si>
  <si>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</si>
  <si>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</si>
  <si>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</si>
  <si>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</si>
  <si>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</si>
  <si>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</si>
  <si>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</si>
  <si>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</si>
  <si>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</si>
  <si>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</si>
  <si>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</si>
  <si>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</si>
  <si>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</si>
  <si>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</si>
  <si>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</si>
  <si>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</si>
  <si>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</si>
  <si>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</si>
  <si>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</si>
  <si>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</si>
  <si>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</si>
  <si>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</si>
  <si>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</si>
  <si>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</si>
  <si>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</si>
  <si>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</si>
  <si>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</si>
  <si>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</si>
  <si>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</si>
  <si>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</si>
  <si>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</si>
  <si>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</si>
  <si>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</si>
  <si>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</si>
  <si>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</si>
  <si>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</si>
  <si>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</si>
  <si>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</si>
  <si>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</si>
  <si>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</si>
  <si>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</si>
  <si>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</si>
  <si>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</si>
  <si>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</si>
  <si>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</si>
  <si>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</si>
  <si>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</si>
  <si>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</si>
  <si>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</si>
  <si>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</si>
  <si>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</si>
  <si>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</si>
  <si>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</si>
  <si>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</si>
  <si>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</si>
  <si>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</si>
  <si>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</si>
  <si>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</si>
  <si>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</si>
  <si>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</si>
  <si>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</si>
  <si>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</si>
  <si>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</si>
  <si>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</si>
  <si>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</si>
  <si>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</si>
  <si>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</si>
  <si>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</si>
  <si>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</si>
  <si>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</si>
  <si>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</si>
  <si>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</si>
  <si>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</si>
  <si>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</si>
  <si>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</si>
  <si>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</si>
  <si>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</si>
  <si>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</si>
  <si>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</si>
  <si>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</si>
  <si>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</si>
  <si>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</si>
  <si>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</si>
  <si>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</si>
  <si>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</si>
  <si>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</si>
  <si>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</si>
  <si>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</si>
  <si>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</si>
  <si>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</si>
  <si>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</si>
  <si>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</si>
  <si>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</si>
  <si>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</si>
  <si>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</si>
  <si>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</si>
  <si>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</si>
  <si>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</si>
  <si>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</si>
  <si>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</si>
  <si>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</si>
  <si>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</si>
  <si>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</si>
  <si>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</si>
  <si>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</si>
  <si>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</si>
  <si>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</si>
  <si>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</si>
  <si>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</si>
  <si>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</si>
  <si>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</si>
  <si>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</si>
  <si>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</si>
  <si>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</si>
  <si>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</si>
  <si>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</si>
  <si>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</si>
  <si>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</si>
  <si>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</si>
  <si>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</si>
  <si>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</si>
  <si>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</si>
  <si>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</si>
  <si>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</si>
  <si>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</si>
  <si>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</si>
  <si>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</si>
  <si>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</si>
  <si>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</si>
  <si>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</si>
  <si>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</si>
  <si>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</si>
  <si>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</si>
  <si>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</si>
  <si>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</si>
  <si>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</si>
  <si>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</si>
  <si>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</si>
  <si>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</si>
  <si>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</si>
  <si>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</si>
  <si>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</si>
  <si>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</si>
  <si>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</si>
  <si>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</si>
  <si>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</si>
  <si>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</si>
  <si>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</si>
  <si>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</si>
  <si>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</si>
  <si>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</si>
  <si>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</si>
  <si>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</si>
  <si>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</si>
  <si>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</si>
  <si>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</si>
  <si>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</si>
  <si>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</si>
  <si>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</si>
  <si>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</si>
  <si>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</si>
  <si>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</si>
  <si>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</si>
  <si>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</si>
  <si>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</si>
  <si>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</si>
  <si>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</si>
  <si>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</si>
  <si>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</si>
  <si>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</si>
  <si>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</si>
  <si>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</si>
  <si>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</si>
  <si>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</si>
  <si>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</si>
  <si>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</si>
  <si>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</si>
  <si>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</si>
  <si>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</si>
  <si>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</si>
  <si>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</si>
  <si>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</si>
  <si>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</si>
  <si>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</si>
  <si>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</si>
  <si>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</si>
  <si>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</si>
  <si>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</si>
  <si>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</si>
  <si>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</si>
  <si>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</si>
  <si>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</si>
  <si>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</si>
  <si>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</si>
  <si>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</si>
  <si>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</si>
  <si>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</si>
  <si>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</si>
  <si>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</si>
  <si>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</si>
  <si>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</si>
  <si>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</si>
  <si>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</si>
  <si>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</si>
  <si>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</si>
  <si>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</si>
  <si>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</si>
  <si>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</si>
  <si>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</si>
  <si>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</si>
  <si>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</si>
  <si>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</si>
  <si>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</si>
  <si>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</si>
  <si>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</si>
  <si>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</si>
  <si>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</si>
  <si>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</si>
  <si>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</si>
  <si>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</si>
  <si>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</si>
  <si>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</si>
  <si>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</si>
  <si>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</si>
  <si>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</si>
  <si>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</si>
  <si>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</si>
  <si>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</si>
  <si>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</si>
  <si>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</si>
  <si>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</si>
  <si>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</si>
  <si>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</si>
  <si>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</si>
  <si>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</si>
  <si>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</si>
  <si>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</si>
  <si>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</si>
  <si>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</si>
  <si>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</si>
  <si>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</si>
  <si>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</si>
  <si>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</si>
  <si>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</si>
  <si>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</si>
  <si>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</si>
  <si>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</si>
  <si>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</si>
  <si>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</si>
  <si>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</si>
  <si>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</si>
  <si>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</si>
  <si>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</si>
  <si>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</si>
  <si>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</si>
  <si>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</si>
  <si>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</si>
  <si>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</si>
  <si>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</si>
  <si>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</si>
  <si>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</si>
  <si>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</si>
  <si>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</si>
  <si>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</si>
  <si>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</si>
  <si>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</si>
  <si>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</si>
  <si>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</si>
  <si>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</si>
  <si>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</si>
  <si>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</si>
  <si>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</si>
  <si>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</si>
  <si>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</si>
  <si>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</si>
  <si>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</si>
  <si>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</si>
  <si>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</si>
  <si>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</si>
  <si>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</si>
  <si>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</si>
  <si>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</si>
  <si>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</si>
  <si>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</si>
  <si>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</si>
  <si>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</si>
  <si>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</si>
  <si>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</si>
  <si>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</si>
  <si>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</si>
  <si>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</si>
  <si>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</si>
  <si>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</si>
  <si>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</si>
  <si>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</si>
  <si>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</si>
  <si>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</si>
  <si>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</si>
  <si>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</si>
  <si>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</si>
  <si>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</si>
  <si>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</si>
  <si>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</si>
  <si>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</si>
  <si>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</si>
  <si>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</si>
  <si>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</si>
  <si>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</si>
  <si>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</si>
  <si>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</si>
  <si>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</si>
  <si>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</si>
  <si>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</si>
  <si>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</si>
  <si>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</si>
  <si>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</si>
  <si>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</si>
  <si>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</si>
  <si>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</si>
  <si>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</si>
  <si>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</si>
  <si>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</si>
  <si>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</si>
  <si>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</si>
  <si>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</si>
  <si>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</si>
  <si>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</si>
  <si>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</si>
  <si>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</si>
  <si>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</si>
  <si>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</si>
  <si>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</si>
  <si>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</si>
  <si>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</si>
  <si>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</si>
  <si>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</si>
  <si>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</si>
  <si>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</si>
  <si>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</si>
  <si>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</si>
  <si>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</si>
  <si>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</si>
  <si>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</si>
  <si>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</si>
  <si>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</si>
  <si>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</si>
  <si>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</si>
  <si>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</si>
  <si>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</si>
  <si>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</si>
  <si>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</si>
  <si>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</si>
  <si>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</si>
  <si>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</si>
  <si>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</si>
  <si>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</si>
  <si>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</si>
  <si>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</si>
  <si>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</si>
  <si>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</si>
  <si>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</si>
  <si>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</si>
  <si>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</si>
  <si>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</si>
  <si>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</si>
  <si>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</si>
  <si>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</si>
  <si>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</si>
  <si>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</si>
  <si>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</si>
  <si>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</si>
  <si>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</si>
  <si>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</si>
  <si>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</si>
  <si>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</si>
  <si>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</si>
  <si>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</si>
  <si>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</si>
  <si>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</si>
  <si>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</si>
  <si>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</si>
  <si>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</si>
  <si>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</si>
  <si>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</si>
  <si>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</si>
  <si>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</si>
  <si>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</si>
  <si>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</si>
  <si>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</si>
  <si>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</si>
  <si>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</si>
  <si>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</si>
  <si>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</si>
  <si>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</si>
  <si>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</si>
  <si>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</si>
  <si>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</si>
  <si>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</si>
  <si>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</si>
  <si>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</si>
  <si>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</si>
  <si>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</si>
  <si>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</si>
  <si>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</si>
  <si>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</si>
  <si>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</si>
  <si>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</si>
  <si>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</si>
  <si>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</si>
  <si>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</si>
  <si>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</si>
  <si>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</si>
  <si>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</si>
  <si>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</si>
  <si>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</si>
  <si>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</si>
  <si>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</si>
  <si>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</si>
  <si>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</si>
  <si>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</si>
  <si>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</si>
  <si>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</si>
  <si>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</si>
  <si>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</si>
  <si>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</si>
  <si>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</si>
  <si>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</si>
  <si>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</si>
  <si>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</si>
  <si>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</si>
  <si>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</si>
  <si>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</si>
  <si>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</si>
  <si>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</si>
  <si>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</si>
  <si>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</si>
  <si>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</si>
  <si>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</si>
  <si>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</si>
  <si>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</si>
  <si>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</si>
  <si>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</si>
  <si>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</si>
  <si>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</si>
  <si>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</si>
  <si>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</si>
  <si>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</si>
  <si>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</si>
  <si>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</si>
  <si>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</si>
  <si>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</si>
  <si>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</si>
  <si>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</si>
  <si>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</si>
  <si>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</si>
  <si>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</si>
  <si>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</si>
  <si>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</si>
  <si>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</si>
  <si>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</si>
  <si>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</si>
  <si>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</si>
  <si>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</si>
  <si>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</si>
  <si>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</si>
  <si>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</si>
  <si>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</si>
  <si>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</si>
  <si>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</si>
  <si>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</si>
  <si>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</si>
  <si>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</si>
  <si>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</si>
  <si>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</si>
  <si>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</si>
  <si>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</si>
  <si>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</si>
  <si>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</si>
  <si>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</si>
  <si>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</si>
  <si>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</si>
  <si>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</si>
  <si>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</si>
  <si>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</si>
  <si>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</si>
  <si>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</si>
  <si>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</si>
  <si>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</si>
  <si>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</si>
  <si>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</si>
  <si>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</si>
  <si>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</si>
  <si>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</si>
  <si>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</si>
  <si>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</si>
  <si>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</si>
  <si>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</si>
  <si>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</si>
  <si>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</si>
  <si>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</si>
  <si>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</si>
  <si>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</si>
  <si>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</si>
  <si>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</si>
  <si>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</si>
  <si>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</si>
  <si>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</si>
  <si>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</si>
  <si>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</si>
  <si>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</si>
  <si>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</si>
  <si>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</si>
  <si>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</si>
  <si>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</si>
  <si>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</si>
  <si>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</si>
  <si>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</si>
  <si>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</si>
  <si>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</si>
  <si>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</si>
  <si>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</si>
  <si>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</si>
  <si>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</si>
  <si>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</si>
  <si>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</si>
  <si>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</si>
  <si>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</si>
  <si>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</si>
  <si>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</si>
  <si>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</si>
  <si>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</si>
  <si>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</si>
  <si>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</si>
  <si>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</si>
  <si>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</si>
  <si>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</si>
  <si>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</si>
  <si>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</si>
  <si>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</si>
  <si>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</si>
  <si>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</si>
  <si>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</si>
  <si>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</si>
  <si>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</si>
  <si>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</si>
  <si>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</si>
  <si>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</si>
  <si>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</si>
  <si>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</si>
  <si>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</si>
  <si>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</si>
  <si>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</si>
  <si>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</si>
  <si>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</si>
  <si>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</si>
  <si>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</si>
  <si>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</si>
  <si>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</si>
  <si>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</si>
  <si>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</si>
  <si>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</si>
  <si>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</si>
  <si>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</si>
  <si>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</si>
  <si>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</si>
  <si>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</si>
  <si>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</si>
  <si>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</si>
  <si>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</si>
  <si>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</si>
  <si>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</si>
  <si>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</si>
  <si>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</si>
  <si>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</si>
  <si>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</si>
  <si>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</si>
  <si>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</si>
  <si>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</si>
  <si>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</si>
  <si>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</si>
  <si>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</si>
  <si>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</si>
  <si>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</si>
  <si>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</si>
  <si>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</si>
  <si>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</si>
  <si>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</si>
  <si>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</si>
  <si>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</si>
  <si>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</si>
  <si>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</si>
  <si>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</si>
  <si>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</si>
  <si>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</si>
  <si>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</si>
  <si>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</si>
  <si>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</si>
  <si>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</si>
  <si>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</si>
  <si>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</si>
  <si>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</si>
  <si>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</si>
  <si>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</si>
  <si>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</si>
  <si>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</si>
  <si>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</si>
  <si>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</si>
  <si>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</si>
  <si>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</si>
  <si>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</si>
  <si>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</si>
  <si>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</si>
  <si>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</si>
  <si>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</si>
  <si>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</si>
  <si>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</si>
  <si>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</si>
  <si>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</si>
  <si>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</si>
  <si>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</si>
  <si>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</si>
  <si>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</si>
  <si>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</si>
  <si>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</si>
  <si>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</si>
  <si>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</si>
  <si>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</si>
  <si>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</si>
  <si>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</si>
  <si>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</si>
  <si>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</si>
  <si>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</si>
  <si>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</si>
  <si>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</si>
  <si>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</si>
  <si>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</si>
  <si>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</si>
  <si>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</si>
  <si>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</si>
  <si>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</si>
  <si>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</si>
  <si>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</si>
  <si>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</si>
  <si>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</si>
  <si>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</si>
  <si>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</si>
  <si>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</si>
  <si>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</si>
  <si>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</si>
  <si>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</si>
  <si>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</si>
  <si>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</si>
  <si>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</si>
  <si>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</si>
  <si>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</si>
  <si>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</si>
  <si>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</si>
  <si>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</si>
  <si>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</si>
  <si>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</si>
  <si>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</si>
  <si>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</si>
  <si>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</si>
  <si>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</si>
  <si>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</si>
  <si>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</si>
  <si>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</si>
  <si>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</si>
  <si>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</si>
  <si>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</si>
  <si>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</si>
  <si>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</si>
  <si>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</si>
  <si>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</si>
  <si>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</si>
  <si>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</si>
  <si>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</si>
  <si>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</si>
  <si>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</si>
  <si>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</si>
  <si>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</si>
  <si>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</si>
  <si>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</si>
  <si>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</si>
  <si>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</si>
  <si>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</si>
  <si>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</si>
  <si>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</si>
  <si>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</si>
  <si>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</si>
  <si>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</si>
  <si>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</si>
  <si>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</si>
  <si>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</si>
  <si>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</si>
  <si>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</si>
  <si>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</si>
  <si>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</si>
  <si>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</si>
  <si>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</si>
  <si>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</si>
  <si>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</si>
  <si>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</si>
  <si>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</si>
  <si>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</si>
  <si>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</si>
  <si>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</si>
  <si>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</si>
  <si>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</si>
  <si>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</si>
  <si>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</si>
  <si>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</si>
  <si>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</si>
  <si>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</si>
  <si>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</si>
  <si>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</si>
  <si>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</si>
  <si>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</si>
  <si>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</si>
  <si>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</si>
  <si>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</si>
  <si>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</si>
  <si>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</si>
  <si>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</si>
  <si>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</si>
  <si>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</si>
  <si>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</si>
  <si>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</si>
  <si>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</si>
  <si>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</si>
  <si>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</si>
  <si>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</si>
  <si>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</si>
  <si>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</si>
  <si>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</si>
  <si>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</si>
  <si>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</si>
  <si>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</si>
  <si>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</si>
  <si>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</si>
  <si>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</si>
  <si>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</si>
  <si>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</si>
  <si>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</si>
  <si>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</si>
  <si>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</si>
  <si>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</si>
  <si>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</si>
  <si>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</si>
  <si>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</si>
  <si>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</si>
  <si>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</si>
  <si>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</si>
  <si>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</si>
  <si>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</si>
  <si>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</si>
  <si>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</si>
  <si>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</si>
  <si>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</si>
  <si>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</si>
  <si>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</si>
  <si>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</si>
  <si>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</si>
  <si>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</si>
  <si>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</si>
  <si>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</si>
  <si>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</si>
  <si>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</si>
  <si>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</si>
  <si>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</si>
  <si>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</si>
  <si>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</si>
  <si>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</si>
  <si>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</si>
  <si>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</si>
  <si>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</si>
  <si>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</si>
  <si>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</si>
  <si>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</si>
  <si>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</si>
  <si>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</si>
  <si>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</si>
  <si>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</si>
  <si>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</si>
  <si>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</si>
  <si>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</si>
  <si>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</si>
  <si>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</si>
  <si>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</si>
  <si>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</si>
  <si>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</si>
  <si>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</si>
  <si>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</si>
  <si>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</si>
  <si>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</si>
  <si>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</si>
  <si>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</si>
  <si>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</si>
  <si>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</si>
  <si>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</si>
  <si>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</si>
  <si>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</si>
  <si>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</si>
  <si>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</si>
  <si>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</si>
  <si>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</si>
  <si>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</si>
  <si>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</si>
  <si>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</si>
  <si>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</si>
  <si>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</si>
  <si>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</si>
  <si>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</si>
  <si>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</si>
  <si>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</si>
  <si>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</si>
  <si>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</si>
  <si>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</si>
  <si>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</si>
  <si>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</si>
  <si>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</si>
  <si>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</si>
  <si>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</si>
  <si>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</si>
  <si>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</si>
  <si>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</si>
  <si>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</si>
  <si>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</si>
  <si>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</si>
  <si>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</si>
  <si>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</si>
  <si>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</si>
  <si>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</si>
  <si>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</si>
  <si>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</si>
  <si>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</si>
  <si>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</si>
  <si>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</si>
  <si>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</si>
  <si>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</si>
  <si>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</si>
  <si>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</si>
  <si>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</si>
  <si>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</si>
  <si>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</si>
  <si>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</si>
  <si>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</si>
  <si>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</si>
  <si>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</si>
  <si>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</si>
  <si>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</si>
  <si>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</si>
  <si>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</si>
  <si>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</si>
  <si>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</si>
  <si>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</si>
  <si>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</si>
  <si>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</si>
  <si>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</si>
  <si>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</si>
  <si>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</si>
  <si>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</si>
  <si>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</si>
  <si>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</si>
  <si>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</si>
  <si>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</si>
  <si>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</si>
  <si>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</si>
  <si>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</si>
  <si>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</si>
  <si>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</si>
  <si>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</si>
  <si>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</si>
  <si>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</si>
  <si>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</si>
  <si>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</si>
  <si>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</si>
  <si>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</si>
  <si>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</si>
  <si>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</si>
  <si>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</si>
  <si>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</si>
  <si>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</si>
  <si>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</si>
  <si>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</si>
  <si>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</si>
  <si>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</si>
  <si>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</si>
  <si>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</si>
  <si>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</si>
  <si>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</si>
  <si>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</si>
  <si>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</si>
  <si>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</si>
  <si>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</si>
  <si>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</si>
  <si>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</si>
  <si>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</si>
  <si>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</si>
  <si>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</si>
  <si>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</si>
  <si>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</si>
  <si>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</si>
  <si>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</si>
  <si>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</si>
  <si>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</si>
  <si>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</si>
  <si>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</si>
  <si>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</si>
  <si>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</si>
  <si>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</si>
  <si>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</si>
  <si>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</si>
  <si>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</si>
  <si>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</si>
  <si>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</si>
  <si>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</si>
  <si>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</si>
  <si>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</si>
  <si>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</si>
  <si>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</si>
  <si>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</si>
  <si>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</si>
  <si>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</si>
  <si>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</si>
  <si>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</si>
  <si>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</si>
  <si>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</si>
  <si>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</si>
  <si>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</si>
  <si>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</si>
  <si>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</si>
  <si>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</si>
  <si>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</si>
  <si>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</si>
  <si>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</si>
  <si>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</si>
  <si>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</si>
  <si>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</si>
  <si>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</si>
  <si>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</si>
  <si>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</si>
  <si>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</si>
  <si>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</si>
  <si>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</si>
  <si>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</si>
  <si>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</si>
  <si>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</si>
  <si>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</si>
  <si>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</si>
  <si>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</si>
  <si>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</si>
  <si>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</si>
  <si>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</si>
  <si>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</si>
  <si>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</si>
  <si>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</si>
  <si>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</si>
  <si>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</si>
  <si>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</si>
  <si>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</si>
  <si>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</si>
  <si>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</si>
  <si>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</si>
  <si>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</si>
  <si>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</si>
  <si>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</si>
  <si>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</si>
  <si>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</si>
  <si>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</si>
  <si>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</si>
  <si>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</si>
  <si>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</si>
  <si>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</si>
  <si>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</si>
  <si>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</si>
  <si>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</si>
  <si>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</si>
  <si>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</si>
  <si>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</si>
  <si>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</si>
  <si>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</si>
  <si>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</si>
  <si>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</si>
  <si>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</si>
  <si>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</si>
  <si>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</si>
  <si>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</si>
  <si>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</si>
  <si>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</si>
  <si>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</si>
  <si>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</si>
  <si>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</si>
  <si>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</si>
  <si>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</si>
  <si>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</si>
  <si>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</si>
  <si>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</si>
  <si>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</si>
  <si>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</si>
  <si>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</si>
  <si>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</si>
  <si>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</si>
  <si>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</si>
  <si>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</si>
  <si>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</si>
  <si>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</si>
  <si>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</si>
  <si>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</si>
  <si>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</si>
  <si>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</si>
  <si>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</si>
  <si>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</si>
  <si>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</si>
  <si>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</si>
  <si>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</si>
  <si>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</si>
  <si>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</si>
  <si>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</si>
  <si>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</si>
  <si>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</si>
  <si>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</si>
  <si>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</si>
  <si>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</si>
  <si>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</si>
  <si>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</si>
  <si>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</si>
  <si>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</si>
  <si>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</si>
  <si>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</si>
  <si>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</si>
  <si>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</si>
  <si>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</si>
  <si>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</si>
  <si>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</si>
  <si>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</si>
  <si>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</si>
  <si>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</si>
  <si>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</si>
  <si>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</si>
  <si>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</si>
  <si>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</si>
  <si>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</si>
  <si>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</si>
  <si>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</si>
  <si>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</si>
  <si>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</si>
  <si>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</si>
  <si>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</si>
  <si>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</si>
  <si>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</si>
  <si>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</si>
  <si>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</si>
  <si>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</si>
  <si>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</si>
  <si>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</si>
  <si>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</si>
  <si>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</si>
  <si>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</si>
  <si>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</si>
  <si>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</si>
  <si>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</si>
  <si>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</si>
  <si>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</si>
  <si>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</si>
  <si>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</si>
  <si>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</si>
  <si>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</si>
  <si>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</si>
  <si>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</si>
  <si>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</si>
  <si>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</si>
  <si>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</si>
  <si>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</si>
  <si>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</si>
  <si>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</si>
  <si>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</si>
  <si>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</si>
  <si>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</si>
  <si>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</si>
  <si>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</si>
  <si>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</si>
  <si>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</si>
  <si>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</si>
  <si>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</si>
  <si>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</si>
  <si>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</si>
  <si>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</si>
  <si>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</si>
  <si>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</si>
  <si>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</si>
  <si>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</si>
  <si>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</si>
  <si>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</si>
  <si>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</si>
  <si>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</si>
  <si>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</si>
  <si>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</si>
  <si>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</si>
  <si>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</si>
  <si>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</si>
  <si>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</si>
  <si>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</si>
  <si>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</si>
  <si>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</si>
  <si>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</si>
  <si>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</si>
  <si>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</si>
  <si>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</si>
  <si>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</si>
  <si>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</si>
  <si>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</si>
  <si>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</si>
  <si>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</si>
  <si>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</si>
  <si>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</si>
  <si>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</si>
  <si>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</si>
  <si>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</si>
  <si>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</si>
  <si>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</si>
  <si>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</si>
  <si>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</si>
  <si>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</si>
  <si>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</si>
  <si>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</si>
  <si>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</si>
  <si>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</si>
  <si>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</si>
  <si>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</si>
  <si>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</si>
  <si>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</si>
  <si>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</si>
  <si>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</si>
  <si>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</si>
  <si>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</si>
  <si>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</si>
  <si>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</si>
  <si>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</si>
  <si>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</si>
  <si>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</si>
  <si>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</si>
  <si>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</si>
  <si>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</si>
  <si>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</si>
  <si>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</si>
  <si>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</si>
  <si>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</si>
  <si>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</si>
  <si>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</si>
  <si>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</si>
  <si>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</si>
  <si>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</si>
  <si>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</si>
  <si>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</si>
  <si>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</si>
  <si>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</si>
  <si>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</si>
  <si>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</si>
  <si>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</si>
  <si>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</si>
  <si>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</si>
  <si>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</si>
  <si>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</si>
  <si>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</si>
  <si>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</si>
  <si>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</si>
  <si>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</si>
  <si>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</si>
  <si>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</si>
  <si>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</si>
  <si>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</si>
  <si>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</si>
  <si>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</si>
  <si>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</si>
  <si>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</si>
  <si>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</si>
  <si>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</si>
  <si>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</si>
  <si>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</si>
  <si>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</si>
  <si>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</si>
  <si>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</si>
  <si>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</si>
  <si>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</si>
  <si>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</si>
  <si>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</si>
  <si>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</si>
  <si>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</si>
  <si>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</si>
  <si>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</si>
  <si>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</si>
  <si>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</si>
  <si>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</si>
  <si>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</si>
  <si>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</si>
  <si>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</si>
  <si>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</si>
  <si>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</si>
  <si>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</si>
  <si>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</si>
  <si>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</si>
  <si>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</si>
  <si>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</si>
  <si>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</si>
  <si>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</si>
  <si>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</si>
  <si>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</si>
  <si>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</si>
  <si>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</si>
  <si>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</si>
  <si>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</si>
  <si>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</si>
  <si>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</si>
  <si>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</si>
  <si>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</si>
  <si>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</si>
  <si>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</si>
  <si>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</si>
  <si>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</si>
  <si>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</si>
  <si>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</si>
  <si>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</si>
  <si>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</si>
  <si>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</si>
  <si>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</si>
  <si>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</si>
  <si>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</si>
  <si>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</si>
  <si>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</si>
  <si>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</si>
  <si>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</si>
  <si>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</si>
  <si>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</si>
  <si>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</si>
  <si>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</si>
  <si>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</si>
  <si>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</si>
  <si>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</si>
  <si>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</si>
  <si>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</si>
  <si>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</si>
  <si>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</si>
  <si>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</si>
  <si>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</si>
  <si>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</si>
  <si>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</si>
  <si>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</si>
  <si>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</si>
  <si>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</si>
  <si>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</si>
  <si>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</si>
  <si>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</si>
  <si>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</si>
  <si>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</si>
  <si>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</si>
  <si>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</si>
  <si>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</si>
  <si>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</si>
  <si>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</si>
  <si>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</si>
  <si>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</si>
  <si>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</si>
  <si>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</si>
  <si>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</si>
  <si>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</si>
  <si>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</si>
  <si>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</si>
  <si>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</si>
  <si>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</si>
  <si>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</si>
  <si>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</si>
  <si>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</si>
  <si>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</si>
  <si>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</si>
  <si>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</si>
  <si>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</si>
  <si>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</si>
  <si>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</si>
  <si>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</si>
  <si>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</si>
  <si>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</si>
  <si>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</si>
  <si>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</si>
  <si>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</si>
  <si>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</si>
  <si>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</si>
  <si>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</si>
  <si>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</si>
  <si>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</si>
  <si>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</si>
  <si>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</si>
  <si>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</si>
  <si>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</si>
  <si>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</si>
  <si>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</si>
  <si>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</si>
  <si>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</si>
  <si>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</si>
  <si>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</si>
  <si>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</si>
  <si>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</si>
  <si>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</si>
  <si>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</si>
  <si>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</si>
  <si>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</si>
  <si>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</si>
  <si>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</si>
  <si>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</si>
  <si>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</si>
  <si>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</si>
  <si>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</si>
  <si>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</si>
  <si>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</si>
  <si>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</si>
  <si>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</si>
  <si>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</si>
  <si>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</si>
  <si>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</si>
  <si>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</si>
  <si>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</si>
  <si>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</si>
  <si>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</si>
  <si>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</si>
  <si>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</si>
  <si>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</si>
  <si>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</si>
  <si>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</si>
  <si>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</si>
  <si>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</si>
  <si>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</si>
  <si>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</si>
  <si>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</si>
  <si>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</si>
  <si>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</si>
  <si>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</si>
  <si>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</si>
  <si>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</si>
  <si>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</si>
  <si>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</si>
  <si>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</si>
  <si>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</si>
  <si>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</si>
  <si>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</si>
  <si>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</si>
  <si>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</si>
  <si>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</si>
  <si>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</si>
  <si>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</si>
  <si>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</si>
  <si>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</si>
  <si>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</si>
  <si>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</si>
  <si>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</si>
  <si>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</si>
  <si>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</si>
  <si>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</si>
  <si>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</si>
  <si>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</si>
  <si>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</si>
  <si>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</si>
  <si>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</si>
  <si>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</si>
  <si>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</si>
  <si>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</si>
  <si>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</si>
  <si>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</si>
  <si>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</si>
  <si>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</si>
  <si>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</si>
  <si>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</si>
  <si>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</si>
  <si>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</si>
  <si>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</si>
  <si>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</si>
  <si>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</si>
  <si>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</si>
  <si>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</si>
  <si>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</si>
  <si>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</si>
  <si>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</si>
  <si>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</si>
  <si>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</si>
  <si>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</si>
  <si>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</si>
  <si>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</si>
  <si>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</si>
  <si>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</si>
  <si>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</si>
  <si>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</si>
  <si>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</si>
  <si>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</si>
  <si>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</si>
  <si>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</si>
  <si>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</si>
  <si>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</si>
  <si>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</si>
  <si>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</si>
  <si>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</si>
  <si>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</si>
  <si>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</si>
  <si>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</si>
  <si>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</si>
  <si>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</si>
  <si>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</si>
  <si>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</si>
  <si>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</si>
  <si>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</si>
  <si>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</si>
  <si>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</si>
  <si>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</si>
  <si>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</si>
  <si>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</si>
  <si>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</si>
  <si>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</si>
  <si>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</si>
  <si>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</si>
  <si>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</si>
  <si>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</si>
  <si>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</si>
  <si>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</si>
  <si>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</si>
  <si>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</si>
  <si>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</si>
  <si>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</si>
  <si>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</si>
  <si>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</si>
  <si>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</si>
  <si>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</si>
  <si>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</si>
  <si>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</si>
  <si>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</si>
  <si>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</si>
  <si>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</si>
  <si>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</si>
  <si>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</si>
  <si>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</si>
  <si>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</si>
  <si>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</si>
  <si>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</si>
  <si>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</si>
  <si>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</si>
  <si>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</si>
  <si>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</si>
  <si>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</si>
  <si>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</si>
  <si>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</si>
  <si>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</si>
  <si>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</si>
  <si>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</si>
  <si>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</si>
  <si>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</si>
  <si>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</si>
  <si>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</si>
  <si>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</si>
  <si>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</si>
  <si>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</si>
  <si>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</si>
  <si>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</si>
  <si>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</si>
  <si>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</si>
  <si>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</si>
  <si>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</si>
  <si>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</si>
  <si>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</si>
  <si>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</si>
  <si>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</si>
  <si>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</si>
  <si>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</si>
  <si>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</si>
  <si>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</si>
  <si>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</si>
  <si>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</si>
  <si>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</si>
  <si>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</si>
  <si>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</si>
  <si>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</si>
  <si>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</si>
  <si>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</si>
  <si>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</si>
  <si>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</si>
  <si>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</si>
  <si>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</si>
  <si>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</si>
  <si>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</si>
  <si>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</si>
  <si>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</si>
  <si>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</si>
  <si>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</si>
  <si>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</si>
  <si>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</si>
  <si>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</si>
  <si>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</si>
  <si>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</si>
  <si>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</si>
  <si>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</si>
  <si>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</si>
  <si>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</si>
  <si>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</si>
  <si>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</si>
  <si>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</si>
  <si>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</si>
  <si>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</si>
  <si>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</si>
  <si>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</si>
  <si>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</si>
  <si>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</si>
  <si>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</si>
  <si>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</si>
  <si>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</si>
  <si>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</si>
  <si>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</si>
  <si>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</si>
  <si>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</si>
  <si>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</si>
  <si>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</si>
  <si>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</si>
  <si>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</si>
  <si>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</si>
  <si>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</si>
  <si>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</si>
  <si>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</si>
  <si>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</si>
  <si>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</si>
  <si>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</si>
  <si>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</si>
  <si>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</si>
  <si>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</si>
  <si>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</si>
  <si>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</si>
  <si>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</si>
  <si>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</si>
  <si>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</si>
  <si>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</si>
  <si>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</si>
  <si>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</si>
  <si>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</si>
  <si>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</si>
  <si>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</si>
  <si>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</si>
  <si>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</si>
  <si>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</si>
  <si>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</si>
  <si>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</si>
  <si>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</si>
  <si>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</si>
  <si>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</si>
  <si>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</si>
  <si>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</si>
  <si>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</si>
  <si>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</si>
  <si>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</si>
  <si>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</si>
  <si>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</si>
  <si>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</si>
  <si>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</si>
  <si>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</si>
  <si>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</si>
  <si>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</si>
  <si>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</si>
  <si>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</si>
  <si>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</si>
  <si>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</si>
  <si>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</si>
  <si>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</si>
  <si>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</si>
  <si>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</si>
  <si>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</si>
  <si>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</si>
  <si>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</si>
  <si>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</si>
  <si>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</si>
  <si>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</si>
  <si>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</si>
  <si>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</si>
  <si>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</si>
  <si>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</si>
  <si>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</si>
  <si>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</si>
  <si>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</si>
  <si>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</si>
  <si>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</si>
  <si>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</si>
  <si>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</si>
  <si>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</si>
  <si>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</si>
  <si>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</si>
  <si>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</si>
  <si>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</si>
  <si>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</si>
  <si>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</si>
  <si>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</si>
  <si>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</si>
  <si>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</si>
  <si>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</si>
  <si>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</si>
  <si>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</si>
  <si>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</si>
  <si>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</si>
  <si>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</si>
  <si>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</si>
  <si>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</si>
  <si>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</si>
  <si>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</si>
  <si>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</si>
  <si>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</si>
  <si>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</si>
  <si>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</si>
  <si>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</si>
  <si>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</si>
  <si>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</si>
  <si>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</si>
  <si>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</si>
  <si>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</si>
  <si>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</si>
  <si>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</si>
  <si>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</si>
  <si>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</si>
  <si>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</si>
  <si>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</si>
  <si>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</si>
  <si>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</si>
  <si>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</si>
  <si>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</si>
  <si>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</si>
  <si>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</si>
  <si>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</si>
  <si>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</si>
  <si>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</si>
  <si>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</si>
  <si>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</si>
  <si>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</si>
  <si>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</si>
  <si>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</si>
  <si>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</si>
  <si>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</si>
  <si>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</si>
  <si>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</si>
  <si>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</si>
  <si>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</si>
  <si>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</si>
  <si>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</si>
  <si>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</si>
  <si>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</si>
  <si>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</si>
  <si>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</si>
  <si>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</si>
  <si>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</si>
  <si>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</si>
  <si>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</si>
  <si>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</si>
  <si>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</si>
  <si>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</si>
  <si>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</si>
  <si>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</si>
  <si>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</si>
  <si>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</si>
  <si>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</si>
  <si>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</si>
  <si>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</si>
  <si>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</si>
  <si>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</si>
  <si>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</si>
  <si>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</si>
  <si>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</si>
  <si>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</si>
  <si>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</si>
  <si>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</si>
  <si>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</si>
  <si>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</si>
  <si>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</si>
  <si>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</si>
  <si>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</si>
  <si>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</si>
  <si>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</si>
  <si>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</si>
  <si>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</si>
  <si>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</si>
  <si>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</si>
  <si>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</si>
  <si>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</si>
  <si>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</si>
  <si>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</si>
  <si>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</si>
  <si>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</si>
  <si>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</si>
  <si>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</si>
  <si>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</si>
  <si>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</si>
  <si>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</si>
  <si>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</si>
  <si>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</si>
  <si>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</si>
  <si>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</si>
  <si>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</si>
  <si>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</si>
  <si>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</si>
  <si>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</si>
  <si>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</si>
  <si>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</si>
  <si>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</si>
  <si>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</si>
  <si>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</si>
  <si>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</si>
  <si>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</si>
  <si>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</si>
  <si>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</si>
  <si>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</si>
  <si>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</si>
  <si>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</si>
  <si>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</si>
  <si>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</si>
  <si>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</si>
  <si>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</si>
  <si>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</si>
  <si>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</si>
  <si>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</si>
  <si>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</si>
  <si>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</si>
  <si>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</si>
  <si>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</si>
  <si>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</si>
  <si>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</si>
  <si>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</si>
  <si>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</si>
  <si>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</si>
  <si>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</si>
  <si>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</si>
  <si>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</si>
  <si>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</si>
  <si>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</si>
  <si>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</si>
  <si>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</si>
  <si>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</si>
  <si>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</si>
  <si>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</si>
  <si>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</si>
  <si>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</si>
  <si>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</si>
  <si>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</si>
  <si>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</si>
  <si>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</si>
  <si>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</si>
  <si>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</si>
  <si>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</si>
  <si>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</si>
  <si>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</si>
  <si>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</si>
  <si>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</si>
  <si>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</si>
  <si>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</si>
  <si>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</si>
  <si>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</si>
  <si>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</si>
  <si>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</si>
  <si>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</si>
  <si>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</si>
  <si>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</si>
  <si>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</si>
  <si>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</si>
  <si>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</si>
  <si>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</si>
  <si>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</si>
  <si>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</si>
  <si>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</si>
  <si>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</si>
  <si>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</si>
  <si>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</si>
  <si>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</si>
  <si>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</si>
  <si>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</si>
  <si>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</si>
  <si>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</si>
  <si>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</si>
  <si>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</si>
  <si>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</si>
  <si>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</si>
  <si>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</si>
  <si>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</si>
  <si>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</si>
  <si>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</si>
  <si>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</si>
  <si>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</si>
  <si>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</si>
  <si>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</si>
  <si>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</si>
  <si>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</si>
  <si>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</si>
  <si>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</si>
  <si>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</si>
  <si>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</si>
  <si>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</si>
  <si>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</si>
  <si>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</si>
  <si>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</si>
  <si>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</si>
  <si>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</si>
  <si>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</si>
  <si>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</si>
  <si>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</si>
  <si>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</si>
  <si>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</si>
  <si>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</si>
  <si>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</si>
  <si>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</si>
  <si>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</si>
  <si>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</si>
  <si>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</si>
  <si>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</si>
  <si>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</si>
  <si>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</si>
  <si>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</si>
  <si>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</si>
  <si>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</si>
  <si>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</si>
  <si>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</si>
  <si>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</si>
  <si>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</si>
  <si>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</si>
  <si>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</si>
  <si>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</si>
  <si>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</si>
  <si>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</si>
  <si>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</si>
  <si>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</si>
  <si>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</si>
  <si>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</si>
  <si>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</si>
  <si>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</si>
  <si>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</si>
  <si>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</si>
  <si>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</si>
  <si>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</si>
  <si>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</si>
  <si>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</si>
  <si>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</si>
  <si>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</si>
  <si>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</si>
  <si>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</si>
  <si>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</si>
  <si>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</si>
  <si>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</si>
  <si>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</si>
  <si>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</si>
  <si>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</si>
  <si>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</si>
  <si>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</si>
  <si>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</si>
  <si>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</si>
  <si>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</si>
  <si>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</si>
  <si>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</si>
  <si>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</si>
  <si>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</si>
  <si>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</si>
  <si>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</si>
  <si>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</si>
  <si>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</si>
  <si>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</si>
  <si>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</si>
  <si>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</si>
  <si>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</si>
  <si>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</si>
  <si>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</si>
  <si>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</si>
  <si>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</si>
  <si>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</si>
  <si>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</si>
  <si>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</si>
  <si>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</si>
  <si>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</si>
  <si>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</si>
  <si>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</si>
  <si>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</si>
  <si>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</si>
  <si>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</si>
  <si>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</si>
  <si>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</si>
  <si>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</si>
  <si>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</si>
  <si>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</si>
  <si>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</si>
  <si>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</si>
  <si>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</si>
  <si>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</si>
  <si>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</si>
  <si>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</si>
  <si>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</si>
  <si>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</si>
  <si>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</si>
  <si>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</si>
  <si>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</si>
  <si>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</si>
  <si>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</si>
  <si>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</si>
  <si>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</si>
  <si>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</si>
  <si>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</si>
  <si>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</si>
  <si>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</si>
  <si>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</si>
  <si>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</si>
  <si>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</si>
  <si>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</si>
  <si>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</si>
  <si>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</si>
  <si>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</si>
  <si>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</si>
  <si>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</si>
  <si>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</si>
  <si>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</si>
  <si>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</si>
  <si>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</si>
  <si>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</si>
  <si>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</si>
  <si>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</si>
  <si>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</si>
  <si>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</si>
  <si>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</si>
  <si>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</si>
  <si>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</si>
  <si>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</si>
  <si>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</si>
  <si>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</si>
  <si>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</si>
  <si>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</si>
  <si>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</si>
  <si>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</si>
  <si>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</si>
  <si>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</si>
  <si>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</si>
  <si>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</si>
  <si>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</si>
  <si>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</si>
  <si>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</si>
  <si>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</si>
  <si>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</si>
  <si>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</si>
  <si>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</si>
  <si>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</si>
  <si>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</si>
  <si>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</si>
  <si>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</si>
  <si>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</si>
  <si>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</si>
  <si>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</si>
  <si>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</si>
  <si>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</si>
  <si>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</si>
  <si>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</si>
  <si>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</si>
  <si>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</si>
  <si>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</si>
  <si>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</si>
  <si>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</si>
  <si>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</si>
  <si>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</si>
  <si>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</si>
  <si>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</si>
  <si>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</si>
  <si>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</si>
  <si>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</si>
  <si>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</si>
  <si>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</si>
  <si>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</si>
  <si>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</si>
  <si>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</si>
  <si>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</si>
  <si>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</si>
  <si>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</si>
  <si>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</si>
  <si>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</si>
  <si>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</si>
  <si>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</si>
  <si>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</si>
  <si>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</si>
  <si>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</si>
  <si>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</si>
  <si>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</si>
  <si>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</si>
  <si>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</si>
  <si>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</si>
  <si>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</si>
  <si>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</si>
  <si>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</si>
  <si>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</si>
  <si>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</si>
  <si>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</si>
  <si>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</si>
  <si>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</si>
  <si>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</si>
  <si>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</si>
  <si>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</si>
  <si>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</si>
  <si>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</si>
  <si>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</si>
  <si>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</si>
  <si>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</si>
  <si>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</si>
  <si>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</si>
  <si>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</si>
  <si>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</si>
  <si>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</si>
  <si>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</si>
  <si>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</si>
  <si>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</si>
  <si>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</si>
  <si>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</si>
  <si>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</si>
  <si>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</si>
  <si>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</si>
  <si>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</si>
  <si>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</si>
  <si>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</si>
  <si>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</si>
  <si>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</si>
  <si>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</si>
  <si>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</si>
  <si>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</si>
  <si>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</si>
  <si>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</si>
  <si>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</si>
  <si>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</si>
  <si>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</si>
  <si>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</si>
  <si>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</si>
  <si>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</si>
  <si>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</si>
  <si>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</si>
  <si>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</si>
  <si>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</si>
  <si>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</si>
  <si>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</si>
  <si>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</si>
  <si>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</si>
  <si>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</si>
  <si>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</si>
  <si>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</si>
  <si>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</si>
  <si>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</si>
  <si>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</si>
  <si>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</si>
  <si>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</si>
  <si>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</si>
  <si>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</si>
  <si>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</si>
  <si>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</si>
  <si>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</si>
  <si>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</si>
  <si>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</si>
  <si>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</si>
  <si>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</si>
  <si>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</si>
  <si>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</si>
  <si>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</si>
  <si>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</si>
  <si>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</si>
  <si>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</si>
  <si>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</si>
  <si>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</si>
  <si>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</si>
  <si>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</si>
  <si>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</si>
  <si>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</si>
  <si>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</si>
  <si>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</si>
  <si>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</si>
  <si>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</si>
  <si>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</si>
  <si>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</si>
  <si>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</si>
  <si>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</si>
  <si>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</si>
  <si>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</si>
  <si>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</si>
  <si>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</si>
  <si>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</si>
  <si>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</si>
  <si>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</si>
  <si>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</si>
  <si>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</si>
  <si>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</si>
  <si>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</si>
  <si>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</si>
  <si>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</si>
  <si>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</si>
  <si>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</si>
  <si>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</si>
  <si>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</si>
  <si>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</si>
  <si>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</si>
  <si>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</si>
  <si>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</si>
  <si>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</si>
  <si>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</si>
  <si>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</si>
  <si>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</si>
  <si>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</si>
  <si>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</si>
  <si>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</si>
  <si>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</si>
  <si>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</si>
  <si>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</si>
  <si>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</si>
  <si>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</si>
  <si>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</si>
  <si>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</si>
  <si>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</si>
  <si>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</si>
  <si>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</si>
  <si>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</si>
  <si>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</si>
  <si>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</si>
  <si>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</si>
  <si>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</si>
  <si>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</si>
  <si>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</si>
  <si>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</si>
  <si>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</si>
  <si>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</si>
  <si>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</si>
  <si>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</si>
  <si>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</si>
  <si>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</si>
  <si>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</si>
  <si>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</si>
  <si>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</si>
  <si>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</si>
  <si>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</si>
  <si>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</si>
  <si>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</si>
  <si>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</si>
  <si>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</si>
  <si>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</si>
  <si>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</si>
  <si>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</si>
  <si>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</si>
  <si>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</si>
  <si>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</si>
  <si>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</si>
  <si>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</si>
  <si>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</si>
  <si>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</si>
  <si>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</si>
  <si>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</si>
  <si>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</si>
  <si>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</si>
  <si>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</si>
  <si>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</si>
  <si>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</si>
  <si>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</si>
  <si>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</si>
  <si>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</si>
  <si>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</si>
  <si>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</si>
  <si>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</si>
  <si>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</si>
  <si>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</si>
  <si>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</si>
  <si>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</si>
  <si>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</si>
  <si>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</si>
  <si>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</si>
  <si>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</si>
  <si>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</si>
  <si>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</si>
  <si>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</si>
  <si>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</si>
  <si>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</si>
  <si>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</si>
  <si>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</si>
  <si>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</si>
  <si>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</si>
  <si>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</si>
  <si>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</si>
  <si>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</si>
  <si>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</si>
  <si>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</si>
  <si>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</si>
  <si>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</si>
  <si>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</si>
  <si>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</si>
  <si>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</si>
  <si>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</si>
  <si>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</si>
  <si>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</si>
  <si>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</si>
  <si>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</si>
  <si>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</si>
  <si>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</si>
  <si>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</si>
  <si>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</si>
  <si>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</si>
  <si>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</si>
  <si>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</si>
  <si>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</si>
  <si>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</si>
  <si>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</si>
  <si>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</si>
  <si>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</si>
  <si>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</si>
  <si>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</si>
  <si>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</si>
  <si>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</si>
  <si>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</si>
  <si>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</si>
  <si>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</si>
  <si>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</si>
  <si>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</si>
  <si>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</si>
  <si>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</si>
  <si>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</si>
  <si>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</si>
  <si>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</si>
  <si>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</si>
  <si>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</si>
  <si>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</si>
  <si>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</si>
  <si>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</si>
  <si>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</si>
  <si>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</si>
  <si>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</si>
  <si>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</si>
  <si>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</si>
  <si>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</si>
  <si>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</si>
  <si>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</si>
  <si>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</si>
  <si>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</si>
  <si>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</si>
  <si>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</si>
  <si>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</si>
  <si>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</si>
  <si>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</si>
  <si>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</si>
  <si>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</si>
  <si>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</si>
  <si>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</si>
  <si>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</si>
  <si>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</si>
  <si>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</si>
  <si>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</si>
  <si>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</si>
  <si>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</si>
  <si>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</si>
  <si>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</si>
  <si>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</si>
  <si>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</si>
  <si>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</si>
  <si>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</si>
  <si>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</si>
  <si>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</si>
  <si>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</si>
  <si>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</si>
  <si>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</si>
  <si>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</si>
  <si>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</si>
  <si>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</si>
  <si>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</si>
  <si>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</si>
  <si>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</si>
  <si>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</si>
  <si>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</si>
  <si>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</si>
  <si>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</si>
  <si>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</si>
  <si>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</si>
  <si>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</si>
  <si>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</si>
  <si>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</si>
  <si>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</si>
  <si>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</si>
  <si>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</si>
  <si>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</si>
  <si>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</si>
  <si>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</si>
  <si>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</si>
  <si>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</si>
  <si>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</si>
  <si>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</si>
  <si>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</si>
  <si>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</si>
  <si>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</si>
  <si>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</si>
  <si>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</si>
  <si>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</si>
  <si>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</si>
  <si>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</si>
  <si>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</si>
  <si>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</si>
  <si>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</si>
  <si>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</si>
  <si>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</si>
  <si>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</si>
  <si>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</si>
  <si>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</si>
  <si>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</si>
  <si>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</si>
  <si>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</si>
  <si>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</si>
  <si>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</si>
  <si>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</si>
  <si>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</si>
  <si>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</si>
  <si>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</si>
  <si>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</si>
  <si>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</si>
  <si>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</si>
  <si>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</si>
  <si>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</si>
  <si>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</si>
  <si>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</si>
  <si>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</si>
  <si>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</si>
  <si>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</si>
  <si>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</si>
  <si>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</si>
  <si>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</si>
  <si>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</si>
  <si>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</si>
  <si>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</si>
  <si>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</si>
  <si>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</si>
  <si>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</si>
  <si>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</si>
  <si>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</si>
  <si>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</si>
  <si>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</si>
  <si>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</si>
  <si>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</si>
  <si>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</si>
  <si>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</si>
  <si>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</si>
  <si>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</si>
  <si>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</si>
  <si>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</si>
  <si>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</si>
  <si>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</si>
  <si>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</si>
  <si>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</si>
  <si>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</si>
  <si>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</si>
  <si>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</si>
  <si>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</si>
  <si>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</si>
  <si>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</si>
  <si>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</si>
  <si>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</si>
  <si>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</si>
  <si>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</si>
  <si>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</si>
  <si>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</si>
  <si>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</si>
  <si>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</si>
  <si>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</si>
  <si>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</si>
  <si>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</si>
  <si>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</si>
  <si>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</si>
  <si>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</si>
  <si>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</si>
  <si>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</si>
  <si>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</si>
  <si>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</si>
  <si>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</si>
  <si>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</si>
  <si>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</si>
  <si>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</si>
  <si>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</si>
  <si>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</si>
  <si>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</si>
  <si>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</si>
  <si>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</si>
  <si>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</si>
  <si>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</si>
  <si>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</si>
  <si>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</si>
  <si>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</si>
  <si>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</si>
  <si>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</si>
  <si>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</si>
  <si>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</si>
  <si>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</si>
  <si>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</si>
  <si>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</si>
  <si>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</si>
  <si>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</si>
  <si>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</si>
  <si>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</si>
  <si>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</si>
  <si>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</si>
  <si>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</si>
  <si>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</si>
  <si>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</si>
  <si>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</si>
  <si>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</si>
  <si>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</si>
  <si>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</si>
  <si>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</si>
  <si>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</si>
  <si>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</si>
  <si>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</si>
  <si>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</si>
  <si>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</si>
  <si>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</si>
  <si>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</si>
  <si>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</si>
  <si>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</si>
  <si>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</si>
  <si>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</si>
  <si>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</si>
  <si>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</si>
  <si>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</si>
  <si>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</si>
  <si>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</si>
  <si>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</si>
  <si>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</si>
  <si>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</si>
  <si>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</si>
  <si>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</si>
  <si>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</si>
  <si>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</si>
  <si>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</si>
  <si>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</si>
  <si>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</si>
  <si>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</si>
  <si>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</si>
  <si>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</si>
  <si>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</si>
  <si>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</si>
  <si>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</si>
  <si>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</si>
  <si>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</si>
  <si>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</si>
  <si>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</si>
  <si>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</si>
  <si>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</si>
  <si>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</si>
  <si>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</si>
  <si>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</si>
  <si>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</si>
  <si>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</si>
  <si>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</si>
  <si>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</si>
  <si>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</si>
  <si>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</si>
  <si>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</si>
  <si>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</si>
  <si>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</si>
  <si>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</si>
  <si>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</si>
  <si>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</si>
  <si>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</si>
  <si>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</si>
  <si>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</si>
  <si>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</si>
  <si>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</si>
  <si>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</si>
  <si>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</si>
  <si>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</si>
  <si>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</si>
  <si>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</si>
  <si>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</si>
  <si>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</si>
  <si>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</si>
  <si>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</si>
  <si>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</si>
  <si>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</si>
  <si>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</si>
  <si>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</si>
  <si>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</si>
  <si>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</si>
  <si>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</si>
  <si>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</si>
  <si>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</si>
  <si>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</si>
  <si>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</si>
  <si>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</si>
  <si>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</si>
  <si>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</si>
  <si>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</si>
  <si>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</si>
  <si>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</si>
  <si>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</si>
  <si>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</si>
  <si>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</si>
  <si>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</si>
  <si>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</si>
  <si>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</si>
  <si>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</si>
  <si>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</si>
  <si>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</si>
  <si>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</si>
  <si>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</si>
  <si>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</si>
  <si>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</si>
  <si>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</si>
  <si>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</si>
  <si>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</si>
  <si>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</si>
  <si>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</si>
  <si>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</si>
  <si>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</si>
  <si>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</si>
  <si>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</si>
  <si>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</si>
  <si>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</si>
  <si>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</si>
  <si>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</si>
  <si>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</si>
  <si>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</si>
  <si>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</si>
  <si>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</si>
  <si>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</si>
  <si>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</si>
  <si>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</si>
  <si>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</si>
  <si>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</si>
  <si>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</si>
  <si>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</si>
  <si>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</si>
  <si>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</si>
  <si>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</si>
  <si>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</si>
  <si>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</si>
  <si>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</si>
  <si>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</si>
  <si>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</si>
  <si>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</si>
  <si>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</si>
  <si>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</si>
  <si>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</si>
  <si>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</si>
  <si>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</si>
  <si>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</si>
  <si>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</si>
  <si>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</si>
  <si>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</si>
  <si>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</si>
  <si>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</si>
  <si>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</si>
  <si>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</si>
  <si>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</si>
  <si>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</si>
  <si>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</si>
  <si>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</si>
  <si>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</si>
  <si>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</si>
  <si>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</si>
  <si>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</si>
  <si>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</si>
  <si>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</si>
  <si>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</si>
  <si>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</si>
  <si>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</si>
  <si>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</si>
  <si>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</si>
  <si>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</si>
  <si>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</si>
  <si>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</si>
  <si>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</si>
  <si>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</si>
  <si>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</si>
  <si>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</si>
  <si>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</si>
  <si>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</si>
  <si>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</si>
  <si>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</si>
  <si>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</si>
  <si>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</si>
  <si>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</si>
  <si>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</si>
  <si>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</si>
  <si>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</si>
  <si>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</si>
  <si>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</si>
  <si>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</si>
  <si>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</si>
  <si>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</si>
  <si>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</si>
  <si>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</si>
  <si>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</si>
  <si>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</si>
  <si>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</si>
  <si>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</si>
  <si>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</si>
  <si>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</si>
  <si>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</si>
  <si>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</si>
  <si>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</si>
  <si>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</si>
  <si>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</si>
  <si>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</si>
  <si>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</si>
  <si>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</si>
  <si>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</si>
  <si>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</si>
  <si>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</si>
  <si>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</si>
  <si>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</si>
  <si>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</si>
  <si>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</si>
  <si>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</si>
  <si>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</si>
  <si>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</si>
  <si>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</si>
  <si>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</si>
  <si>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</si>
  <si>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</si>
  <si>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</si>
  <si>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</si>
  <si>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</si>
  <si>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</si>
  <si>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</si>
  <si>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</si>
  <si>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</si>
  <si>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</si>
  <si>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</si>
  <si>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</si>
  <si>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</si>
  <si>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</si>
  <si>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</si>
  <si>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</si>
  <si>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</si>
  <si>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</si>
  <si>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</si>
  <si>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</si>
  <si>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</si>
  <si>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</si>
  <si>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</si>
  <si>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</si>
  <si>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</si>
  <si>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</si>
  <si>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</si>
  <si>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</si>
  <si>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</si>
  <si>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</si>
  <si>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</si>
  <si>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</si>
  <si>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</si>
  <si>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</si>
  <si>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</si>
  <si>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</si>
  <si>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</si>
  <si>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</si>
  <si>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</si>
  <si>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</si>
  <si>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</si>
  <si>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</si>
  <si>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</si>
  <si>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</si>
  <si>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</si>
  <si>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</si>
  <si>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</si>
  <si>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</si>
  <si>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</si>
  <si>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</si>
  <si>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</si>
  <si>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</si>
  <si>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</si>
  <si>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</si>
  <si>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</si>
  <si>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</si>
  <si>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</si>
  <si>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</si>
  <si>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</si>
  <si>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</si>
  <si>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</si>
  <si>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</si>
  <si>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</si>
  <si>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</si>
  <si>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</si>
  <si>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</si>
  <si>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</si>
  <si>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</si>
  <si>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</si>
  <si>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</si>
  <si>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</si>
  <si>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</si>
  <si>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</si>
  <si>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</si>
  <si>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</si>
  <si>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</si>
  <si>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</si>
  <si>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</si>
  <si>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</si>
  <si>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</si>
  <si>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</si>
  <si>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</si>
  <si>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</si>
  <si>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</si>
  <si>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</si>
  <si>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</si>
  <si>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</si>
  <si>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</si>
  <si>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</si>
  <si>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</si>
  <si>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</si>
  <si>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</si>
  <si>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</si>
  <si>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</si>
  <si>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</si>
  <si>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</si>
  <si>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</si>
  <si>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</si>
  <si>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</si>
  <si>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</si>
  <si>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</si>
  <si>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</si>
  <si>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</si>
  <si>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</si>
  <si>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</si>
  <si>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</si>
  <si>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</si>
  <si>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</si>
  <si>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</si>
  <si>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</si>
  <si>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</si>
  <si>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</si>
  <si>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</si>
  <si>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</si>
  <si>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</si>
  <si>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</si>
  <si>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</si>
  <si>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</si>
  <si>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</si>
  <si>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</si>
  <si>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</si>
  <si>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</si>
  <si>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</si>
  <si>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</si>
  <si>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</si>
  <si>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</si>
  <si>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</si>
  <si>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</si>
  <si>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</si>
  <si>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</si>
  <si>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</si>
  <si>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</si>
  <si>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</si>
  <si>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</si>
  <si>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</si>
  <si>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</si>
  <si>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</si>
  <si>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</si>
  <si>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</si>
  <si>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</si>
  <si>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</si>
  <si>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</si>
  <si>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</si>
  <si>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</si>
  <si>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</si>
  <si>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</si>
  <si>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</si>
  <si>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</si>
  <si>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</si>
  <si>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</si>
  <si>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</si>
  <si>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</si>
  <si>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</si>
  <si>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</si>
  <si>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</si>
  <si>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</si>
  <si>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</si>
  <si>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</si>
  <si>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</si>
  <si>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</si>
  <si>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</si>
  <si>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</si>
  <si>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</si>
  <si>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</si>
  <si>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</si>
  <si>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</si>
  <si>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</si>
  <si>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</si>
  <si>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</si>
  <si>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</si>
  <si>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</si>
  <si>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</si>
  <si>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</si>
  <si>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</si>
  <si>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</si>
  <si>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</si>
  <si>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</si>
  <si>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</si>
  <si>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</si>
  <si>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</si>
  <si>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</si>
  <si>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</si>
  <si>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</si>
  <si>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</si>
  <si>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</si>
  <si>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</si>
  <si>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</si>
  <si>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</si>
  <si>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</si>
  <si>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</si>
  <si>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</si>
  <si>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</si>
  <si>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</si>
  <si>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</si>
  <si>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</si>
  <si>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</si>
  <si>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</si>
  <si>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</si>
  <si>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</si>
  <si>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</si>
  <si>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</si>
  <si>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</si>
  <si>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</si>
  <si>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</si>
  <si>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</si>
  <si>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</si>
  <si>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</si>
  <si>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</si>
  <si>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</si>
  <si>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</si>
  <si>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</si>
  <si>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</si>
  <si>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</si>
  <si>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</si>
  <si>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</si>
  <si>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</si>
  <si>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</si>
  <si>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</si>
  <si>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</si>
  <si>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</si>
  <si>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</si>
  <si>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</si>
  <si>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</si>
  <si>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</si>
  <si>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</si>
  <si>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</si>
  <si>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</si>
  <si>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</si>
  <si>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</si>
  <si>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</si>
  <si>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</si>
  <si>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</si>
  <si>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</si>
  <si>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</si>
  <si>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</si>
  <si>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</si>
  <si>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</si>
  <si>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</si>
  <si>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</si>
  <si>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</si>
  <si>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</si>
  <si>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</si>
  <si>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</si>
  <si>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</si>
  <si>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</si>
  <si>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</si>
  <si>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</si>
  <si>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</si>
  <si>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</si>
  <si>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</si>
  <si>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</si>
  <si>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</si>
  <si>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</si>
  <si>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</si>
  <si>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</si>
  <si>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</si>
  <si>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</si>
  <si>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</si>
  <si>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</si>
  <si>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</si>
  <si>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</si>
  <si>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</si>
  <si>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</si>
  <si>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</si>
  <si>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</si>
  <si>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</si>
  <si>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</si>
  <si>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</si>
  <si>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</si>
  <si>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</si>
  <si>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</si>
  <si>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</si>
  <si>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</si>
  <si>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</si>
  <si>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</si>
  <si>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</si>
  <si>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</si>
  <si>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</si>
  <si>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</si>
  <si>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</si>
  <si>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</si>
  <si>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</si>
  <si>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</si>
  <si>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</si>
  <si>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</si>
  <si>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</si>
  <si>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</si>
  <si>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</si>
  <si>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</si>
  <si>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</si>
  <si>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</si>
  <si>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</si>
  <si>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</si>
  <si>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</si>
  <si>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</si>
  <si>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</si>
  <si>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</si>
  <si>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</si>
  <si>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</si>
  <si>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</si>
  <si>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</si>
  <si>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</si>
  <si>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</si>
  <si>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</si>
  <si>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</si>
  <si>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</si>
  <si>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</si>
  <si>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</si>
  <si>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</si>
  <si>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</si>
  <si>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</si>
  <si>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</si>
  <si>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</si>
  <si>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</si>
  <si>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</si>
  <si>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</si>
  <si>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</si>
  <si>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</si>
  <si>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</si>
  <si>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</si>
  <si>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</si>
  <si>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</si>
  <si>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</si>
  <si>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</si>
  <si>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</si>
  <si>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</si>
  <si>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</si>
  <si>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</si>
  <si>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</si>
  <si>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</si>
  <si>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</si>
  <si>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</si>
  <si>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</si>
  <si>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</si>
  <si>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</si>
  <si>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</si>
  <si>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</si>
  <si>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</si>
  <si>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</si>
  <si>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</si>
  <si>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</si>
  <si>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</si>
  <si>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</si>
  <si>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</si>
  <si>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</si>
  <si>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</si>
  <si>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</si>
  <si>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</si>
  <si>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</si>
  <si>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</si>
  <si>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</si>
  <si>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</si>
  <si>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</si>
  <si>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</si>
  <si>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</si>
  <si>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</si>
  <si>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</si>
  <si>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</si>
  <si>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</si>
  <si>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</si>
  <si>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</si>
  <si>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</si>
  <si>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</si>
  <si>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</si>
  <si>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</si>
  <si>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</si>
  <si>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</si>
  <si>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</si>
  <si>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</si>
  <si>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</si>
  <si>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</si>
  <si>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</si>
  <si>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</si>
  <si>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</si>
  <si>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</si>
  <si>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</si>
  <si>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</si>
  <si>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</si>
  <si>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</si>
  <si>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</si>
  <si>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</si>
  <si>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</si>
  <si>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</si>
  <si>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</si>
  <si>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</si>
  <si>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</si>
  <si>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</si>
  <si>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</si>
  <si>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</si>
  <si>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</si>
  <si>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</si>
  <si>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</si>
  <si>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</si>
  <si>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</si>
  <si>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</si>
  <si>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</si>
  <si>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</si>
  <si>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</si>
  <si>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</si>
  <si>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</si>
  <si>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</si>
  <si>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</si>
  <si>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</si>
  <si>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</si>
  <si>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</si>
  <si>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</si>
  <si>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</si>
  <si>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</si>
  <si>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</si>
  <si>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</si>
  <si>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</si>
  <si>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</si>
  <si>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</si>
  <si>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</si>
  <si>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</si>
  <si>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</si>
  <si>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</si>
  <si>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</si>
  <si>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</si>
  <si>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</si>
  <si>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</si>
  <si>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</si>
  <si>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</si>
  <si>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</si>
  <si>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</si>
  <si>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</si>
  <si>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</si>
  <si>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</si>
  <si>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</si>
  <si>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</si>
  <si>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</si>
  <si>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</si>
  <si>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</si>
  <si>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</si>
  <si>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</si>
  <si>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</si>
  <si>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</si>
  <si>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</si>
  <si>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</si>
  <si>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</si>
  <si>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</si>
  <si>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</si>
  <si>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</si>
  <si>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</si>
  <si>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</si>
  <si>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</si>
  <si>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</si>
  <si>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</si>
  <si>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</si>
  <si>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</si>
  <si>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</si>
  <si>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</si>
  <si>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</si>
  <si>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</si>
  <si>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</si>
  <si>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</si>
  <si>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</si>
  <si>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</si>
  <si>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</si>
  <si>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</si>
  <si>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</si>
  <si>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</si>
  <si>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</si>
  <si>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</si>
  <si>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</si>
  <si>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</si>
  <si>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</si>
  <si>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</si>
  <si>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</si>
  <si>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</si>
  <si>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</si>
  <si>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</si>
  <si>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</si>
  <si>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</si>
  <si>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</si>
  <si>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</si>
  <si>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</si>
  <si>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</si>
  <si>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</si>
  <si>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</si>
  <si>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</si>
  <si>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</si>
  <si>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</si>
  <si>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</si>
  <si>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</si>
  <si>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</si>
  <si>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</si>
  <si>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</si>
  <si>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</si>
  <si>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</si>
  <si>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</si>
  <si>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</si>
  <si>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</si>
  <si>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</si>
  <si>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</si>
  <si>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</si>
  <si>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</si>
  <si>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</si>
  <si>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</si>
  <si>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</si>
  <si>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</si>
  <si>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</si>
  <si>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</si>
  <si>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</si>
  <si>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</si>
  <si>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</si>
  <si>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</si>
  <si>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</si>
  <si>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</si>
  <si>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</si>
  <si>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</si>
  <si>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</si>
  <si>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</si>
  <si>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</si>
  <si>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</si>
  <si>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</si>
  <si>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</si>
  <si>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</si>
  <si>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</si>
  <si>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</si>
  <si>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</si>
  <si>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</si>
  <si>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</si>
  <si>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</si>
  <si>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</si>
  <si>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</si>
  <si>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</si>
  <si>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</si>
  <si>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</si>
  <si>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</si>
  <si>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</si>
  <si>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</si>
  <si>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</si>
  <si>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</si>
  <si>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</si>
  <si>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</si>
  <si>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</si>
  <si>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</si>
  <si>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</si>
  <si>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</si>
  <si>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</si>
  <si>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</si>
  <si>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</si>
  <si>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</si>
  <si>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</si>
  <si>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</si>
  <si>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</si>
  <si>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</si>
  <si>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</si>
  <si>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</si>
  <si>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</si>
  <si>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</si>
  <si>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</si>
  <si>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</si>
  <si>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</si>
  <si>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</si>
  <si>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</si>
  <si>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</si>
  <si>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</si>
  <si>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</si>
  <si>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</si>
  <si>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</si>
  <si>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</si>
  <si>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</si>
  <si>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</si>
  <si>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</si>
  <si>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</si>
  <si>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</si>
  <si>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</si>
  <si>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</si>
  <si>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</si>
  <si>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</si>
  <si>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</si>
  <si>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</si>
  <si>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</si>
  <si>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</si>
  <si>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</si>
  <si>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</si>
  <si>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</si>
  <si>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</si>
  <si>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</si>
  <si>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</si>
  <si>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</si>
  <si>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</si>
  <si>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</si>
  <si>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</si>
  <si>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</si>
  <si>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</si>
  <si>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</si>
  <si>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</si>
  <si>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</si>
  <si>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</si>
  <si>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</si>
  <si>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</si>
  <si>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</si>
  <si>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</si>
  <si>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</si>
  <si>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</si>
  <si>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</si>
  <si>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</si>
  <si>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</si>
  <si>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</si>
  <si>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</si>
  <si>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</si>
  <si>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</si>
  <si>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</si>
  <si>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</si>
  <si>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</si>
  <si>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</si>
  <si>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</si>
  <si>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</si>
  <si>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</si>
  <si>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</si>
  <si>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</si>
  <si>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</si>
  <si>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</si>
  <si>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</si>
  <si>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</si>
  <si>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</si>
  <si>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</si>
  <si>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</si>
  <si>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</si>
  <si>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</si>
  <si>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</si>
  <si>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</si>
  <si>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</si>
  <si>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</si>
  <si>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</si>
  <si>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</si>
  <si>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</si>
  <si>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</si>
  <si>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</si>
  <si>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</si>
  <si>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</si>
  <si>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</si>
  <si>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</si>
  <si>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</si>
  <si>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</si>
  <si>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</si>
  <si>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</si>
  <si>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</si>
  <si>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</si>
  <si>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</si>
  <si>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</si>
  <si>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</si>
  <si>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</si>
  <si>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</si>
  <si>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</si>
  <si>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</si>
  <si>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</si>
  <si>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</si>
  <si>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</si>
  <si>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</si>
  <si>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</si>
  <si>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</si>
  <si>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</si>
  <si>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</si>
  <si>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</si>
  <si>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</si>
  <si>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</si>
  <si>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</si>
  <si>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</si>
  <si>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</si>
  <si>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</si>
  <si>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</si>
  <si>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</si>
  <si>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</si>
  <si>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</si>
  <si>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</si>
  <si>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</si>
  <si>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</si>
  <si>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</si>
  <si>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</si>
  <si>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</si>
  <si>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</si>
  <si>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</si>
  <si>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</si>
  <si>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</si>
  <si>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</si>
  <si>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</si>
  <si>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</si>
  <si>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</si>
  <si>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</si>
  <si>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</si>
  <si>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</si>
  <si>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</si>
  <si>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</si>
  <si>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</si>
  <si>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</si>
  <si>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</si>
  <si>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</si>
  <si>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</si>
  <si>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</si>
  <si>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</si>
  <si>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</si>
  <si>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</si>
  <si>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</si>
  <si>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</si>
  <si>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</si>
  <si>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</si>
  <si>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</si>
  <si>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</si>
  <si>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</si>
  <si>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</si>
  <si>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</si>
  <si>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</si>
  <si>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</si>
  <si>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</si>
  <si>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</si>
  <si>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</si>
  <si>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</si>
  <si>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</si>
  <si>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</si>
  <si>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</si>
  <si>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</si>
  <si>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</si>
  <si>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</si>
  <si>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</si>
  <si>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</si>
  <si>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</si>
  <si>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</si>
  <si>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</si>
  <si>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</si>
  <si>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</si>
  <si>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</si>
  <si>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</si>
  <si>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</si>
  <si>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</si>
  <si>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</si>
  <si>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</si>
  <si>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</si>
  <si>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</si>
  <si>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</si>
  <si>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</si>
  <si>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</si>
  <si>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</si>
  <si>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</si>
  <si>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</si>
  <si>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</si>
  <si>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</si>
  <si>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</si>
  <si>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</si>
  <si>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</si>
  <si>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</si>
  <si>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</si>
  <si>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</si>
  <si>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</si>
  <si>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</si>
  <si>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</si>
  <si>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</si>
  <si>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</si>
  <si>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</si>
  <si>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</si>
  <si>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</si>
  <si>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</si>
  <si>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</si>
  <si>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</si>
  <si>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</si>
  <si>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</si>
  <si>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</si>
  <si>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</si>
  <si>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</si>
  <si>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</si>
  <si>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</si>
  <si>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</si>
  <si>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</si>
  <si>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</si>
  <si>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</si>
  <si>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</si>
  <si>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</si>
  <si>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</si>
  <si>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</si>
  <si>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</si>
  <si>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</si>
  <si>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</si>
  <si>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</si>
  <si>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</si>
  <si>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</si>
  <si>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</si>
  <si>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</si>
  <si>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</si>
  <si>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</si>
  <si>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</si>
  <si>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</si>
  <si>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</si>
  <si>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</si>
  <si>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</si>
  <si>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</si>
  <si>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</si>
  <si>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</si>
  <si>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</si>
  <si>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</si>
  <si>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</si>
  <si>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</si>
  <si>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</si>
  <si>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</si>
  <si>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</si>
  <si>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</si>
  <si>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</si>
  <si>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</si>
  <si>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</si>
  <si>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</si>
  <si>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</si>
  <si>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</si>
  <si>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</si>
  <si>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</si>
  <si>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</si>
  <si>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</si>
  <si>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</si>
  <si>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</si>
  <si>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</si>
  <si>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</si>
  <si>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</si>
  <si>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</si>
  <si>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</si>
  <si>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</si>
  <si>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</si>
  <si>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</si>
  <si>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</si>
  <si>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</si>
  <si>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</si>
  <si>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</si>
  <si>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</si>
  <si>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</si>
  <si>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</si>
  <si>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</si>
  <si>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</si>
  <si>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</si>
  <si>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</si>
  <si>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</si>
  <si>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</si>
  <si>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</si>
  <si>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</si>
  <si>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</si>
  <si>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</si>
  <si>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</si>
  <si>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</si>
  <si>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</si>
  <si>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</si>
  <si>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</si>
  <si>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</si>
  <si>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</si>
  <si>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</si>
  <si>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</si>
  <si>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</si>
  <si>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</si>
  <si>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</si>
  <si>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</si>
  <si>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</si>
  <si>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</si>
  <si>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</si>
  <si>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</si>
  <si>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</si>
  <si>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</si>
  <si>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</si>
  <si>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</si>
  <si>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</si>
  <si>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</si>
  <si>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</si>
  <si>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</si>
  <si>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</si>
  <si>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</si>
  <si>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</si>
  <si>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</si>
  <si>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</si>
  <si>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</si>
  <si>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</si>
  <si>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</si>
  <si>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</si>
  <si>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</si>
  <si>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</si>
  <si>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</si>
  <si>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</si>
  <si>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</si>
  <si>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</si>
  <si>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</si>
  <si>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</si>
  <si>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</si>
  <si>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</si>
  <si>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</si>
  <si>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</si>
  <si>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</si>
  <si>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</si>
  <si>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</si>
  <si>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</si>
  <si>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</si>
  <si>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</si>
  <si>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</si>
  <si>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</si>
  <si>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</si>
  <si>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</si>
  <si>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</si>
  <si>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</si>
  <si>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</si>
  <si>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</si>
  <si>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</si>
  <si>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</si>
  <si>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</si>
  <si>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</si>
  <si>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</si>
  <si>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</si>
  <si>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</si>
  <si>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</si>
  <si>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</si>
  <si>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</si>
  <si>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</si>
  <si>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</si>
  <si>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</si>
  <si>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</si>
  <si>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</si>
  <si>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</si>
  <si>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</si>
  <si>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</si>
  <si>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</si>
  <si>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</si>
  <si>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</si>
  <si>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</si>
  <si>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</si>
  <si>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</si>
  <si>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</si>
  <si>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</si>
  <si>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</si>
  <si>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</si>
  <si>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</si>
  <si>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</si>
  <si>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</si>
  <si>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</si>
  <si>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</si>
  <si>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</si>
  <si>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</si>
  <si>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</si>
  <si>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</si>
  <si>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</si>
  <si>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</si>
  <si>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</si>
  <si>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</si>
  <si>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</si>
  <si>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</si>
  <si>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</si>
  <si>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</si>
  <si>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</si>
  <si>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</si>
  <si>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</si>
  <si>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</si>
  <si>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</si>
  <si>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</si>
  <si>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</si>
  <si>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</si>
  <si>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</si>
  <si>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</si>
  <si>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</si>
  <si>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</si>
  <si>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</si>
  <si>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</si>
  <si>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</si>
  <si>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</si>
  <si>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</si>
  <si>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</si>
  <si>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</si>
  <si>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</si>
  <si>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</si>
  <si>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</si>
  <si>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</si>
  <si>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</si>
  <si>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</si>
  <si>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</si>
  <si>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</si>
  <si>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</si>
  <si>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</si>
  <si>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</si>
  <si>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</si>
  <si>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</si>
  <si>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</si>
  <si>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</si>
  <si>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</si>
  <si>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</si>
  <si>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</si>
  <si>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</si>
  <si>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</si>
  <si>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</si>
  <si>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</si>
  <si>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</si>
  <si>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</si>
  <si>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</si>
  <si>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</si>
  <si>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</si>
  <si>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</si>
  <si>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</si>
  <si>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</si>
  <si>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</si>
  <si>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</si>
  <si>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</si>
  <si>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</si>
  <si>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</si>
  <si>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</si>
  <si>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</si>
  <si>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</si>
  <si>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</si>
  <si>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</si>
  <si>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</si>
  <si>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</si>
  <si>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</si>
  <si>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</si>
  <si>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</si>
  <si>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</si>
  <si>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</si>
  <si>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</si>
  <si>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</si>
  <si>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</si>
  <si>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</si>
  <si>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</si>
  <si>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</si>
  <si>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</si>
  <si>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</si>
  <si>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</si>
  <si>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</si>
  <si>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</si>
  <si>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</si>
  <si>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</si>
  <si>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</si>
  <si>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</si>
  <si>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</si>
  <si>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</si>
  <si>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</si>
  <si>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</si>
  <si>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</si>
  <si>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</si>
  <si>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</si>
  <si>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</si>
  <si>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</si>
  <si>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</si>
  <si>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</si>
  <si>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</si>
  <si>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</si>
  <si>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</si>
  <si>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</si>
  <si>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</si>
  <si>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</si>
  <si>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</si>
  <si>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</si>
  <si>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</si>
  <si>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</si>
  <si>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</si>
  <si>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</si>
  <si>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</si>
  <si>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</si>
  <si>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</si>
  <si>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</si>
  <si>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</si>
  <si>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</si>
  <si>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</si>
  <si>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</si>
  <si>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</si>
  <si>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</si>
  <si>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</si>
  <si>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</si>
  <si>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</si>
  <si>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</si>
  <si>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</si>
  <si>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</si>
  <si>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</si>
  <si>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</si>
  <si>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</si>
  <si>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</si>
  <si>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</si>
  <si>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</si>
  <si>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</si>
  <si>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</si>
  <si>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</si>
  <si>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</si>
  <si>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</si>
  <si>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</si>
  <si>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</si>
  <si>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</si>
  <si>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</si>
  <si>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</si>
  <si>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</si>
  <si>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</si>
  <si>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</si>
  <si>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</si>
  <si>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</si>
  <si>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</si>
  <si>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</si>
  <si>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</si>
  <si>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</si>
  <si>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</si>
  <si>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</si>
  <si>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</si>
  <si>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</si>
  <si>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</si>
  <si>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</si>
  <si>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</si>
  <si>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</si>
  <si>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</si>
  <si>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</si>
  <si>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</si>
  <si>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</si>
  <si>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</si>
  <si>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</si>
  <si>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</si>
  <si>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</si>
  <si>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</si>
  <si>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</si>
  <si>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</si>
  <si>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</si>
  <si>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</si>
  <si>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</si>
  <si>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</si>
  <si>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</si>
  <si>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</si>
  <si>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</si>
  <si>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</si>
  <si>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</si>
  <si>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</si>
  <si>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</si>
  <si>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</si>
  <si>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</si>
  <si>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</si>
  <si>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</si>
  <si>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</si>
  <si>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</si>
  <si>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</si>
  <si>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</si>
  <si>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</si>
  <si>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</si>
  <si>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</si>
  <si>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</si>
  <si>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</si>
  <si>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</si>
  <si>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</si>
  <si>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</si>
  <si>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</si>
  <si>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</si>
  <si>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</si>
  <si>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</si>
  <si>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</si>
  <si>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</si>
  <si>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</si>
  <si>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</si>
  <si>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</si>
  <si>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</si>
  <si>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</si>
  <si>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</si>
  <si>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</si>
  <si>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</si>
  <si>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</si>
  <si>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</si>
  <si>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</si>
  <si>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</si>
  <si>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</si>
  <si>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</si>
  <si>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</si>
  <si>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</si>
  <si>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</si>
  <si>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</si>
  <si>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</si>
  <si>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</si>
  <si>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</si>
  <si>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</si>
  <si>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</si>
  <si>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</si>
  <si>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</si>
  <si>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</si>
  <si>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</si>
  <si>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</si>
  <si>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</si>
  <si>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</si>
  <si>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</si>
  <si>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</si>
  <si>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</si>
  <si>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</si>
  <si>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</si>
  <si>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</si>
  <si>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</si>
  <si>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</si>
  <si>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</si>
  <si>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</si>
  <si>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</si>
  <si>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</si>
  <si>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</si>
  <si>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</si>
  <si>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</si>
  <si>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</si>
  <si>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</si>
  <si>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</si>
  <si>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</si>
  <si>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</si>
  <si>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</si>
  <si>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</si>
  <si>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</si>
  <si>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</si>
  <si>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</si>
  <si>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</si>
  <si>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</si>
  <si>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</si>
  <si>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</si>
  <si>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</si>
  <si>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</si>
  <si>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</si>
  <si>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</si>
  <si>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</si>
  <si>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</si>
  <si>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</si>
  <si>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</si>
  <si>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</si>
  <si>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</si>
  <si>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</si>
  <si>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</si>
  <si>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</si>
  <si>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</si>
  <si>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</si>
  <si>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</si>
  <si>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</si>
  <si>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</si>
  <si>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</si>
  <si>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</si>
  <si>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</si>
  <si>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</si>
  <si>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</si>
  <si>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</si>
  <si>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</si>
  <si>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</si>
  <si>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</si>
  <si>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</si>
  <si>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</si>
  <si>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</si>
  <si>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</si>
  <si>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</si>
  <si>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</si>
  <si>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</si>
  <si>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</si>
  <si>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</si>
  <si>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</si>
  <si>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</si>
  <si>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</si>
  <si>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</si>
  <si>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</si>
  <si>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</si>
  <si>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</si>
  <si>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</si>
  <si>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</si>
  <si>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</si>
  <si>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</si>
  <si>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</si>
  <si>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</si>
  <si>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</si>
  <si>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</si>
  <si>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</si>
  <si>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</si>
  <si>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</si>
  <si>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</si>
  <si>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</si>
  <si>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</si>
  <si>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</si>
  <si>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</si>
  <si>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</si>
  <si>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</si>
  <si>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</si>
  <si>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</si>
  <si>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</si>
  <si>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</si>
  <si>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</si>
  <si>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</si>
  <si>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</si>
  <si>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</si>
  <si>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</si>
  <si>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</si>
  <si>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</si>
  <si>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</si>
  <si>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</si>
  <si>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</si>
  <si>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</si>
  <si>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</si>
  <si>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</si>
  <si>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</si>
  <si>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</si>
  <si>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</si>
  <si>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</si>
  <si>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</si>
  <si>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</si>
  <si>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</si>
  <si>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</si>
  <si>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</si>
  <si>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</si>
  <si>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</si>
  <si>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</si>
  <si>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</si>
  <si>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</si>
  <si>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</si>
  <si>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</si>
  <si>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</si>
  <si>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</si>
  <si>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</si>
  <si>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</si>
  <si>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</si>
  <si>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</si>
  <si>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</si>
  <si>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</si>
  <si>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</si>
  <si>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</si>
  <si>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</si>
  <si>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</si>
  <si>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</si>
  <si>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</si>
  <si>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</si>
  <si>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</si>
  <si>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</si>
  <si>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</si>
  <si>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</si>
  <si>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</si>
  <si>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</si>
  <si>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</si>
  <si>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</si>
  <si>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</si>
  <si>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</si>
  <si>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</si>
  <si>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</si>
  <si>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</si>
  <si>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</si>
  <si>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</si>
  <si>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</si>
  <si>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</si>
  <si>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</si>
  <si>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</si>
  <si>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</si>
  <si>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</si>
  <si>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</si>
  <si>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</si>
  <si>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</si>
  <si>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</si>
  <si>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</si>
  <si>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</si>
  <si>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</si>
  <si>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</si>
  <si>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</si>
  <si>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</si>
  <si>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</si>
  <si>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</si>
  <si>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</si>
  <si>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</si>
  <si>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</si>
  <si>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</si>
  <si>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</si>
  <si>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</si>
  <si>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</si>
  <si>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</si>
  <si>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</si>
  <si>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</si>
  <si>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</si>
  <si>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</si>
  <si>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</si>
  <si>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</si>
  <si>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</si>
  <si>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</si>
  <si>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</si>
  <si>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</si>
  <si>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</si>
  <si>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</si>
  <si>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</si>
  <si>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</si>
  <si>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</si>
  <si>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</si>
  <si>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</si>
  <si>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</si>
  <si>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</si>
  <si>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</si>
  <si>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</si>
  <si>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</si>
  <si>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</si>
  <si>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</si>
  <si>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</si>
  <si>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</si>
  <si>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</si>
  <si>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</si>
  <si>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</si>
  <si>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</si>
  <si>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</si>
  <si>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</si>
  <si>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</si>
  <si>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</si>
  <si>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</si>
  <si>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</si>
  <si>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</si>
  <si>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</si>
  <si>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</si>
  <si>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</si>
  <si>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</si>
  <si>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</si>
  <si>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</si>
  <si>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</si>
  <si>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</si>
  <si>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</si>
  <si>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</si>
  <si>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</si>
  <si>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</si>
  <si>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</si>
  <si>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</si>
  <si>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</si>
  <si>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</si>
  <si>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</si>
  <si>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</si>
  <si>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</si>
  <si>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</si>
  <si>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</si>
  <si>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</si>
  <si>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</si>
  <si>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</si>
  <si>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</si>
  <si>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</si>
  <si>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</si>
  <si>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</si>
  <si>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</si>
  <si>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</si>
  <si>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</si>
  <si>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</si>
  <si>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</si>
  <si>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</si>
  <si>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</si>
  <si>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</si>
  <si>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</si>
  <si>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</si>
  <si>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</si>
  <si>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</si>
  <si>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</si>
  <si>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</si>
  <si>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</si>
  <si>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</si>
  <si>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</si>
  <si>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</si>
  <si>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</si>
  <si>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</si>
  <si>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</si>
  <si>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</si>
  <si>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</si>
  <si>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</si>
  <si>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</si>
  <si>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</si>
  <si>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</si>
  <si>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</si>
  <si>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</si>
  <si>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</si>
  <si>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</si>
  <si>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</si>
  <si>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</si>
  <si>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</si>
  <si>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</si>
  <si>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</si>
  <si>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</si>
  <si>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</si>
  <si>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</si>
  <si>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</si>
  <si>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</si>
  <si>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</si>
  <si>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</si>
  <si>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</si>
  <si>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</si>
  <si>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</si>
  <si>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</si>
  <si>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</si>
  <si>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</si>
  <si>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</si>
  <si>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</si>
  <si>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</si>
  <si>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</si>
  <si>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</si>
  <si>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</si>
  <si>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</si>
  <si>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</si>
  <si>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</si>
  <si>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</si>
  <si>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</si>
  <si>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</si>
  <si>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</si>
  <si>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</si>
  <si>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</si>
  <si>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</si>
  <si>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</si>
  <si>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</si>
  <si>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</si>
  <si>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</si>
  <si>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</si>
  <si>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</si>
  <si>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</si>
  <si>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</si>
  <si>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</si>
  <si>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</si>
  <si>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</si>
  <si>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</si>
  <si>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</si>
  <si>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</si>
  <si>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</si>
  <si>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</si>
  <si>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</si>
  <si>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</si>
  <si>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</si>
  <si>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</si>
  <si>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</si>
  <si>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</si>
  <si>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</si>
  <si>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</si>
  <si>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</si>
  <si>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</si>
  <si>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</si>
  <si>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</si>
  <si>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</si>
  <si>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</si>
  <si>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</si>
  <si>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</si>
  <si>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</si>
  <si>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</si>
  <si>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</si>
  <si>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</si>
  <si>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</si>
  <si>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</si>
  <si>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</si>
  <si>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</si>
  <si>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</si>
  <si>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</si>
  <si>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</si>
  <si>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</si>
  <si>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</si>
  <si>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</si>
  <si>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</si>
  <si>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</si>
  <si>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</si>
  <si>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</si>
  <si>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</si>
  <si>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</si>
  <si>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</si>
  <si>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</si>
  <si>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</si>
  <si>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</si>
  <si>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</si>
  <si>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</si>
  <si>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</si>
  <si>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</si>
  <si>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</si>
  <si>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</si>
  <si>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</si>
  <si>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</si>
  <si>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</si>
  <si>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</si>
  <si>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</si>
  <si>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</si>
  <si>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</si>
  <si>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</si>
  <si>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</si>
  <si>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</si>
  <si>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</si>
  <si>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</si>
  <si>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</si>
  <si>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</si>
  <si>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</si>
  <si>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</si>
  <si>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</si>
  <si>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</si>
  <si>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</si>
  <si>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</si>
  <si>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</si>
  <si>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</si>
  <si>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</si>
  <si>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</si>
  <si>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</si>
  <si>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</si>
  <si>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</si>
  <si>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</si>
  <si>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</si>
  <si>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</si>
  <si>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</si>
  <si>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</si>
  <si>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</si>
  <si>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</si>
  <si>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</si>
  <si>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</si>
  <si>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</si>
  <si>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</si>
  <si>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</si>
  <si>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</si>
  <si>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</si>
  <si>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</si>
  <si>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</si>
  <si>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</si>
  <si>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</si>
  <si>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</si>
  <si>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</si>
  <si>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</si>
  <si>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</si>
  <si>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</si>
  <si>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</si>
  <si>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</si>
  <si>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</si>
  <si>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</si>
  <si>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</si>
  <si>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</si>
  <si>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</si>
  <si>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</si>
  <si>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</si>
  <si>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</si>
  <si>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</si>
  <si>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</si>
  <si>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</si>
  <si>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</si>
  <si>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</si>
  <si>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</si>
  <si>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</si>
  <si>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</si>
  <si>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</si>
  <si>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</si>
  <si>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</si>
  <si>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</si>
  <si>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</si>
  <si>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</si>
  <si>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</si>
  <si>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</si>
  <si>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</si>
  <si>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</si>
  <si>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</si>
  <si>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</si>
  <si>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</si>
  <si>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</si>
  <si>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</si>
  <si>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</si>
  <si>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</si>
  <si>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</si>
  <si>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</si>
  <si>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</si>
  <si>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</si>
  <si>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</si>
  <si>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</si>
  <si>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</si>
  <si>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</si>
  <si>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</si>
  <si>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</si>
  <si>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</si>
  <si>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</si>
  <si>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</si>
  <si>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</si>
  <si>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</si>
  <si>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</si>
  <si>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</si>
  <si>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</si>
  <si>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</si>
  <si>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</si>
  <si>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</si>
  <si>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</si>
  <si>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</si>
  <si>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</si>
  <si>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</si>
  <si>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</si>
  <si>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</si>
  <si>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</si>
  <si>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</si>
  <si>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</si>
  <si>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</si>
  <si>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</si>
  <si>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</si>
  <si>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</si>
  <si>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</si>
  <si>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</si>
  <si>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</si>
  <si>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</si>
  <si>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</si>
  <si>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</si>
  <si>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</si>
  <si>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</si>
  <si>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</si>
  <si>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</si>
  <si>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</si>
  <si>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</si>
  <si>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</si>
  <si>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</si>
  <si>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</si>
  <si>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</si>
  <si>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</si>
  <si>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</si>
  <si>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</si>
  <si>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</si>
  <si>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</si>
  <si>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</si>
  <si>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</si>
  <si>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</si>
  <si>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</si>
  <si>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</si>
  <si>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</si>
  <si>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</si>
  <si>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</si>
  <si>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</si>
  <si>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</si>
  <si>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</si>
  <si>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</si>
  <si>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</si>
  <si>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</si>
  <si>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</si>
  <si>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</si>
  <si>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</si>
  <si>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</si>
  <si>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</si>
  <si>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</si>
  <si>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</si>
  <si>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</si>
  <si>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</si>
  <si>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</si>
  <si>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</si>
  <si>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</si>
  <si>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</si>
  <si>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</si>
  <si>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</si>
  <si>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</si>
  <si>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</si>
  <si>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</si>
  <si>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</si>
  <si>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</si>
  <si>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</si>
  <si>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</si>
  <si>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</si>
  <si>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</si>
  <si>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</si>
  <si>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</si>
  <si>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</si>
  <si>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</si>
  <si>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</si>
  <si>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</si>
  <si>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</si>
  <si>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</si>
  <si>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</si>
  <si>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</si>
  <si>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</si>
  <si>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</si>
  <si>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</si>
  <si>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</si>
  <si>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</si>
  <si>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</si>
  <si>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</si>
  <si>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</si>
  <si>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</si>
  <si>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</si>
  <si>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</si>
  <si>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</si>
  <si>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</si>
  <si>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</si>
  <si>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</si>
  <si>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</si>
  <si>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</si>
  <si>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</si>
  <si>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</si>
  <si>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</si>
  <si>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</si>
  <si>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</si>
  <si>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</si>
  <si>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</si>
  <si>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</si>
  <si>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</si>
  <si>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</si>
  <si>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</si>
  <si>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</si>
  <si>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</si>
  <si>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</si>
  <si>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</si>
  <si>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</si>
  <si>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</si>
  <si>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</si>
  <si>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</si>
  <si>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</si>
  <si>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</si>
  <si>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</si>
  <si>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</si>
  <si>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</si>
  <si>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</si>
  <si>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</si>
  <si>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</si>
  <si>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</si>
  <si>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</si>
  <si>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</si>
  <si>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</si>
  <si>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</si>
  <si>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</si>
  <si>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</si>
  <si>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</si>
  <si>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</si>
  <si>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</si>
  <si>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</si>
  <si>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</si>
  <si>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</si>
  <si>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</si>
  <si>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</si>
  <si>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</si>
  <si>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</si>
  <si>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</si>
  <si>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</si>
  <si>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</si>
  <si>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</si>
  <si>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</si>
  <si>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</si>
  <si>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</si>
  <si>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</si>
  <si>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</si>
  <si>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</si>
  <si>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</si>
  <si>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</si>
  <si>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</si>
  <si>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</si>
  <si>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</si>
  <si>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</si>
  <si>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</si>
  <si>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</si>
  <si>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</si>
  <si>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</si>
  <si>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</si>
  <si>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</si>
  <si>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</si>
  <si>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</si>
  <si>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</si>
  <si>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</si>
  <si>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</si>
  <si>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</si>
  <si>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</si>
  <si>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</si>
  <si>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</si>
  <si>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</si>
  <si>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</si>
  <si>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</si>
  <si>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</si>
  <si>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</si>
  <si>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</si>
  <si>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</si>
  <si>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</si>
  <si>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</si>
  <si>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</si>
  <si>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</si>
  <si>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</si>
  <si>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</si>
  <si>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</si>
  <si>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</si>
  <si>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</si>
  <si>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</si>
  <si>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</si>
  <si>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</si>
  <si>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</si>
  <si>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</si>
  <si>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</si>
  <si>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</si>
  <si>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</si>
  <si>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</si>
  <si>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</si>
  <si>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</si>
  <si>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</si>
  <si>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</si>
  <si>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</si>
  <si>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</si>
  <si>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</si>
  <si>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</si>
  <si>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</si>
  <si>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</si>
  <si>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</si>
  <si>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</si>
  <si>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</si>
  <si>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</si>
  <si>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</si>
  <si>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</si>
  <si>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</si>
  <si>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</si>
  <si>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</si>
  <si>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</si>
  <si>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</si>
  <si>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</si>
  <si>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</si>
  <si>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</si>
  <si>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</si>
  <si>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</si>
  <si>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</si>
  <si>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</si>
  <si>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</si>
  <si>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</si>
  <si>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</si>
  <si>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</si>
  <si>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</si>
  <si>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</si>
  <si>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</si>
  <si>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</si>
  <si>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</si>
  <si>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</si>
  <si>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</si>
  <si>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</si>
  <si>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</si>
  <si>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</si>
  <si>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</si>
  <si>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</si>
  <si>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</si>
  <si>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</si>
  <si>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</si>
  <si>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</si>
  <si>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</si>
  <si>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</si>
  <si>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</si>
  <si>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</si>
  <si>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</si>
  <si>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</si>
  <si>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</si>
  <si>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</si>
  <si>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</si>
  <si>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</si>
  <si>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</si>
  <si>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</si>
  <si>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</si>
  <si>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</si>
  <si>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</si>
  <si>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</si>
  <si>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</si>
  <si>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</si>
  <si>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</si>
  <si>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</si>
  <si>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</si>
  <si>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</si>
  <si>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</si>
  <si>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</si>
  <si>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</si>
  <si>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</si>
  <si>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</si>
  <si>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</si>
  <si>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</si>
  <si>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</si>
  <si>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</si>
  <si>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</si>
  <si>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</si>
  <si>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</si>
  <si>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</si>
  <si>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</si>
  <si>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</si>
  <si>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</si>
  <si>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</si>
  <si>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</si>
  <si>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</si>
  <si>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</si>
  <si>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</si>
  <si>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</si>
  <si>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</si>
  <si>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</si>
  <si>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</si>
  <si>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</si>
  <si>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</si>
  <si>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</si>
  <si>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</si>
  <si>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</si>
  <si>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</si>
  <si>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</si>
  <si>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</si>
  <si>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</si>
  <si>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</si>
  <si>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</si>
  <si>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</si>
  <si>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</si>
  <si>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</si>
  <si>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</si>
  <si>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</si>
  <si>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</si>
  <si>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</si>
  <si>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</si>
  <si>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</si>
  <si>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</si>
  <si>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</si>
  <si>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</si>
  <si>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</si>
  <si>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</si>
  <si>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</si>
  <si>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</si>
  <si>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</si>
  <si>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</si>
  <si>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</si>
  <si>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</si>
  <si>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</si>
  <si>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</si>
  <si>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</si>
  <si>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</si>
  <si>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</si>
  <si>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</si>
  <si>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</si>
  <si>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</si>
  <si>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</si>
  <si>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</si>
  <si>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</si>
  <si>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</si>
  <si>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</si>
  <si>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</si>
  <si>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</si>
  <si>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</si>
  <si>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</si>
  <si>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</si>
  <si>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</si>
  <si>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</si>
  <si>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</si>
  <si>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</si>
  <si>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</si>
  <si>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</si>
  <si>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</si>
  <si>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</si>
  <si>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</si>
  <si>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</si>
  <si>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</si>
  <si>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</si>
  <si>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</si>
  <si>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</si>
  <si>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</si>
  <si>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</si>
  <si>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</si>
  <si>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</si>
  <si>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</si>
  <si>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</si>
  <si>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</si>
  <si>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</si>
  <si>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</si>
  <si>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</si>
  <si>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</si>
  <si>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</si>
  <si>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</si>
  <si>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</si>
  <si>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</si>
  <si>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</si>
  <si>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</si>
  <si>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</si>
  <si>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</si>
  <si>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</si>
  <si>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</si>
  <si>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</si>
  <si>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</si>
  <si>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</si>
  <si>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</si>
  <si>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</si>
  <si>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</si>
  <si>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</si>
  <si>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</si>
  <si>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</si>
  <si>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</si>
  <si>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</si>
  <si>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</si>
  <si>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</si>
  <si>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</si>
  <si>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</si>
  <si>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</si>
  <si>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</si>
  <si>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</si>
  <si>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</si>
  <si>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</si>
  <si>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</si>
  <si>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</si>
  <si>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</si>
  <si>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</si>
  <si>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</si>
  <si>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</si>
  <si>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</si>
  <si>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</si>
  <si>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</si>
  <si>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</si>
  <si>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</si>
  <si>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</si>
  <si>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</si>
  <si>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</si>
  <si>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</si>
  <si>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</si>
  <si>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</si>
  <si>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</si>
  <si>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</si>
  <si>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</si>
  <si>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</si>
  <si>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</si>
  <si>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</si>
  <si>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</si>
  <si>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</si>
  <si>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</si>
  <si>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</si>
  <si>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</si>
  <si>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</si>
  <si>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</si>
  <si>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</si>
  <si>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</si>
  <si>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</si>
  <si>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</si>
  <si>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</si>
  <si>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</si>
  <si>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</si>
  <si>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</si>
  <si>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</si>
  <si>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</si>
  <si>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</si>
  <si>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</si>
  <si>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</si>
  <si>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</si>
  <si>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</si>
  <si>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</si>
  <si>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</si>
  <si>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</si>
  <si>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</si>
  <si>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</si>
  <si>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</si>
  <si>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</si>
  <si>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</si>
  <si>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</si>
  <si>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</si>
  <si>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</si>
  <si>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</si>
  <si>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</si>
  <si>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</si>
  <si>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</si>
  <si>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</si>
  <si>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</si>
  <si>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</si>
  <si>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</si>
  <si>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</si>
  <si>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</si>
  <si>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</si>
  <si>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</si>
  <si>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</si>
  <si>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</si>
  <si>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</si>
  <si>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</si>
  <si>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</si>
  <si>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</si>
  <si>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</si>
  <si>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</si>
  <si>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</si>
  <si>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</si>
  <si>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</si>
  <si>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</si>
  <si>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</si>
  <si>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</si>
  <si>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</si>
  <si>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</si>
  <si>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</si>
  <si>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</si>
  <si>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</si>
  <si>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</si>
  <si>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</si>
  <si>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</si>
  <si>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</si>
  <si>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</si>
  <si>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</si>
  <si>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</si>
  <si>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</si>
  <si>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</si>
  <si>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</si>
  <si>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</si>
  <si>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</si>
  <si>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</si>
  <si>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</si>
  <si>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</si>
  <si>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</si>
  <si>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</si>
  <si>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</si>
  <si>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</si>
  <si>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</si>
  <si>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</si>
  <si>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</si>
  <si>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</si>
  <si>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</si>
  <si>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</si>
  <si>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</si>
  <si>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</si>
  <si>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</si>
  <si>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</si>
  <si>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</si>
  <si>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</si>
  <si>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</si>
  <si>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</si>
  <si>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</si>
  <si>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</si>
  <si>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</si>
  <si>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</si>
  <si>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</si>
  <si>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</si>
  <si>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</si>
  <si>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</si>
  <si>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</si>
  <si>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</si>
  <si>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</si>
  <si>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</si>
  <si>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</si>
  <si>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</si>
  <si>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</si>
  <si>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</si>
  <si>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</si>
  <si>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</si>
  <si>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</si>
  <si>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</si>
  <si>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</si>
  <si>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</si>
  <si>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</si>
  <si>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</si>
  <si>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</si>
  <si>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</si>
  <si>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</si>
  <si>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</si>
  <si>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</si>
  <si>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</si>
  <si>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</si>
  <si>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</si>
  <si>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</si>
  <si>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</si>
  <si>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</si>
  <si>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</si>
  <si>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</si>
  <si>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</si>
  <si>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</si>
  <si>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</si>
  <si>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</si>
  <si>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</si>
  <si>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</si>
  <si>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</si>
  <si>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</si>
  <si>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</si>
  <si>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</si>
  <si>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</si>
  <si>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</si>
  <si>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</si>
  <si>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</si>
  <si>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</si>
  <si>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</si>
  <si>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</si>
  <si>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</si>
  <si>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</si>
  <si>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</si>
  <si>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</si>
  <si>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</si>
  <si>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</si>
  <si>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</si>
  <si>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</si>
  <si>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</si>
  <si>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</si>
  <si>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</si>
  <si>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</si>
  <si>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</si>
  <si>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</si>
  <si>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</si>
  <si>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</si>
  <si>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</si>
  <si>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</si>
  <si>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</si>
  <si>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</si>
  <si>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</si>
  <si>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</si>
  <si>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</si>
  <si>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</si>
  <si>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</si>
  <si>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</si>
  <si>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</si>
  <si>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</si>
  <si>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</si>
  <si>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</si>
  <si>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</si>
  <si>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</si>
  <si>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</si>
  <si>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</si>
  <si>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</si>
  <si>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</si>
  <si>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</si>
  <si>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</si>
  <si>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</si>
  <si>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</si>
  <si>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</si>
  <si>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</si>
  <si>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</si>
  <si>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</si>
  <si>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</si>
  <si>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</si>
  <si>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</si>
  <si>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</si>
  <si>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</si>
  <si>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</si>
  <si>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</si>
  <si>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</si>
  <si>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</si>
  <si>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</si>
  <si>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</si>
  <si>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</si>
  <si>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</si>
  <si>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</si>
  <si>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</si>
  <si>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</si>
  <si>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</si>
  <si>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</si>
  <si>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</si>
  <si>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</si>
  <si>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</si>
  <si>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</si>
  <si>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</si>
  <si>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</si>
  <si>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</si>
  <si>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</si>
  <si>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</si>
  <si>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</si>
  <si>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</si>
  <si>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</si>
  <si>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</si>
  <si>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</si>
  <si>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</si>
  <si>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</si>
  <si>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</si>
  <si>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</si>
  <si>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</si>
  <si>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</si>
  <si>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</si>
  <si>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</si>
  <si>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</si>
  <si>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</si>
  <si>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</si>
  <si>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</si>
  <si>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</si>
  <si>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</si>
  <si>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</si>
  <si>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</si>
  <si>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</si>
  <si>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</si>
  <si>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</si>
  <si>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</si>
  <si>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</si>
  <si>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</si>
  <si>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</si>
  <si>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</si>
  <si>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</si>
  <si>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</si>
  <si>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</si>
  <si>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</si>
  <si>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</si>
  <si>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</si>
  <si>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</si>
  <si>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</si>
  <si>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</si>
  <si>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</si>
  <si>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</si>
  <si>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</si>
  <si>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</si>
  <si>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</si>
  <si>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</si>
  <si>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</si>
  <si>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</si>
  <si>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</si>
  <si>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</si>
  <si>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</si>
  <si>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</si>
  <si>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</si>
  <si>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</si>
  <si>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</si>
  <si>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</si>
  <si>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</si>
  <si>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</si>
  <si>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</si>
  <si>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</si>
  <si>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</si>
  <si>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</si>
  <si>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</si>
  <si>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</si>
  <si>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</si>
  <si>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</si>
  <si>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</si>
  <si>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</si>
  <si>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</si>
  <si>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</si>
  <si>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</si>
  <si>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</si>
  <si>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</si>
  <si>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</si>
  <si>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</si>
  <si>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</si>
  <si>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</si>
  <si>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</si>
  <si>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</si>
  <si>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</si>
  <si>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</si>
  <si>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</si>
  <si>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</si>
  <si>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</si>
  <si>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</si>
  <si>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</si>
  <si>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</si>
  <si>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</si>
  <si>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</si>
  <si>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</si>
  <si>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</si>
  <si>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</si>
  <si>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</si>
  <si>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</si>
  <si>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</si>
  <si>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</si>
  <si>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</si>
  <si>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</si>
  <si>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</si>
  <si>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</si>
  <si>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</si>
  <si>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</si>
  <si>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</si>
  <si>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</si>
  <si>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</si>
  <si>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</si>
  <si>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</si>
  <si>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</si>
  <si>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</si>
  <si>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</si>
  <si>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</si>
  <si>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</si>
  <si>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</si>
  <si>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</si>
  <si>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</si>
  <si>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</si>
  <si>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</si>
  <si>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</si>
  <si>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</si>
  <si>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</si>
  <si>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</si>
  <si>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</si>
  <si>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</si>
  <si>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</si>
  <si>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</si>
  <si>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</si>
  <si>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</si>
  <si>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</si>
  <si>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</si>
  <si>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</si>
  <si>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</si>
  <si>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</si>
  <si>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</si>
  <si>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</si>
  <si>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</si>
  <si>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</si>
  <si>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</si>
  <si>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</si>
  <si>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</si>
  <si>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</si>
  <si>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</si>
  <si>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</si>
  <si>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</si>
  <si>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</si>
  <si>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</si>
  <si>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</si>
  <si>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</si>
  <si>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</si>
  <si>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</si>
  <si>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</si>
  <si>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</si>
  <si>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</si>
  <si>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</si>
  <si>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</si>
  <si>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</si>
  <si>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</si>
  <si>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</si>
  <si>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</si>
  <si>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</si>
  <si>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</si>
  <si>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</si>
  <si>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</si>
  <si>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</si>
  <si>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</si>
  <si>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</si>
  <si>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</si>
  <si>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</si>
  <si>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</si>
  <si>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</si>
  <si>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</si>
  <si>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</si>
  <si>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</si>
  <si>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</si>
  <si>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</si>
  <si>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</si>
  <si>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</si>
  <si>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</si>
  <si>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</si>
  <si>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</si>
  <si>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</si>
  <si>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</si>
  <si>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</si>
  <si>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</si>
  <si>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</si>
  <si>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</si>
  <si>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</si>
  <si>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</si>
  <si>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</si>
  <si>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</si>
  <si>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</si>
  <si>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</si>
  <si>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</si>
  <si>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</si>
  <si>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</si>
  <si>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</si>
  <si>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</si>
  <si>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</si>
  <si>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</si>
  <si>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</si>
  <si>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</si>
  <si>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</si>
  <si>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</si>
  <si>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</si>
  <si>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</si>
  <si>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</si>
  <si>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</si>
  <si>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</si>
  <si>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</si>
  <si>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</si>
  <si>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</si>
  <si>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</si>
  <si>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</si>
  <si>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</si>
  <si>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</si>
  <si>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</si>
  <si>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</si>
  <si>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</si>
  <si>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</si>
  <si>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</si>
  <si>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</si>
  <si>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</si>
  <si>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</si>
  <si>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</si>
  <si>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</si>
  <si>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</si>
  <si>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</si>
  <si>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</si>
  <si>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</si>
  <si>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</si>
  <si>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</si>
  <si>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</si>
  <si>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</si>
  <si>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</si>
  <si>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</si>
  <si>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</si>
  <si>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</si>
  <si>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</si>
  <si>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</si>
  <si>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</si>
  <si>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</si>
  <si>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</si>
  <si>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</si>
  <si>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</si>
  <si>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</si>
  <si>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</si>
  <si>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</si>
  <si>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</si>
  <si>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</si>
  <si>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</si>
  <si>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</si>
  <si>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</si>
  <si>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</si>
  <si>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</si>
  <si>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</si>
  <si>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</si>
  <si>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</si>
  <si>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</si>
  <si>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</si>
  <si>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</si>
  <si>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</si>
  <si>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</si>
  <si>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</si>
  <si>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</si>
  <si>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</si>
  <si>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</si>
  <si>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</si>
  <si>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</si>
  <si>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</si>
  <si>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</si>
  <si>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</si>
  <si>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</si>
  <si>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</si>
  <si>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</si>
  <si>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</si>
  <si>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</si>
  <si>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</si>
  <si>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</si>
  <si>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</si>
  <si>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</si>
  <si>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</si>
  <si>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</si>
  <si>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</si>
  <si>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</si>
  <si>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</si>
  <si>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</si>
  <si>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</si>
  <si>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</si>
  <si>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</si>
  <si>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</si>
  <si>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</si>
  <si>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</si>
  <si>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</si>
  <si>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</si>
  <si>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</si>
  <si>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</si>
  <si>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</si>
  <si>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</si>
  <si>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</si>
  <si>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</si>
  <si>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</si>
  <si>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</si>
  <si>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</si>
  <si>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</si>
  <si>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</si>
  <si>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</si>
  <si>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</si>
  <si>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</si>
  <si>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</si>
  <si>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</si>
  <si>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</si>
  <si>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</si>
  <si>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</si>
  <si>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</si>
  <si>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</si>
  <si>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</si>
  <si>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</si>
  <si>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</si>
  <si>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</si>
  <si>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</si>
  <si>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</si>
  <si>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</si>
  <si>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</si>
  <si>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</si>
  <si>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</si>
  <si>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</si>
  <si>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</si>
  <si>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</si>
  <si>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</si>
  <si>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</si>
  <si>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</si>
  <si>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</si>
  <si>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</si>
  <si>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</si>
  <si>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</si>
  <si>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</si>
  <si>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</si>
  <si>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</si>
  <si>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</si>
  <si>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</si>
  <si>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</si>
  <si>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</si>
  <si>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</si>
  <si>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</si>
  <si>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</si>
  <si>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</si>
  <si>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</si>
  <si>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</si>
  <si>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</si>
  <si>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</si>
  <si>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</si>
  <si>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</si>
  <si>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</si>
  <si>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</si>
  <si>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</si>
  <si>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</si>
  <si>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</si>
  <si>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</si>
  <si>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</si>
  <si>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</si>
  <si>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</si>
  <si>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</si>
  <si>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</si>
  <si>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</si>
  <si>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</si>
  <si>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</si>
  <si>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</si>
  <si>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</si>
  <si>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</si>
  <si>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</si>
  <si>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</si>
  <si>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</si>
  <si>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</si>
  <si>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</si>
  <si>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</si>
  <si>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</si>
  <si>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</si>
  <si>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</si>
  <si>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</si>
  <si>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</si>
  <si>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</si>
  <si>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</si>
  <si>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</si>
  <si>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</si>
  <si>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</si>
  <si>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</si>
  <si>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</si>
  <si>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</si>
  <si>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</si>
  <si>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</si>
  <si>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</si>
  <si>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</si>
  <si>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</si>
  <si>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</si>
  <si>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</si>
  <si>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</si>
  <si>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</si>
  <si>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</si>
  <si>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</si>
  <si>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</si>
  <si>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</si>
  <si>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</si>
  <si>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</si>
  <si>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</si>
  <si>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</si>
  <si>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</si>
  <si>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</si>
  <si>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</si>
  <si>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</si>
  <si>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</si>
  <si>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</si>
  <si>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</si>
  <si>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</si>
  <si>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</si>
  <si>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</si>
  <si>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</si>
  <si>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</si>
  <si>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</si>
  <si>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</si>
  <si>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</si>
  <si>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</si>
  <si>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</si>
  <si>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</si>
  <si>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</si>
  <si>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</si>
  <si>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</si>
  <si>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</si>
  <si>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</si>
  <si>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</si>
  <si>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</si>
  <si>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</si>
  <si>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</si>
  <si>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</si>
  <si>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</si>
  <si>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</si>
  <si>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</si>
  <si>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</si>
  <si>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</si>
  <si>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</si>
  <si>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</si>
  <si>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</si>
  <si>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</si>
  <si>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</si>
  <si>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</si>
  <si>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</si>
  <si>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</si>
  <si>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</si>
  <si>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</si>
  <si>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</si>
  <si>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</si>
  <si>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</si>
  <si>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</si>
  <si>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</si>
  <si>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</si>
  <si>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</si>
  <si>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</si>
  <si>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</si>
  <si>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</si>
  <si>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</si>
  <si>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</si>
  <si>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</si>
  <si>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</si>
  <si>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</si>
  <si>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</si>
  <si>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</si>
  <si>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</si>
  <si>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</si>
  <si>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</si>
  <si>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</si>
  <si>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</si>
  <si>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</si>
  <si>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</si>
  <si>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</si>
  <si>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</si>
  <si>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</si>
  <si>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</si>
  <si>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</si>
  <si>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</si>
  <si>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</si>
  <si>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</si>
  <si>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</si>
  <si>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</si>
  <si>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</si>
  <si>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</si>
  <si>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</si>
  <si>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</si>
  <si>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</si>
  <si>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</si>
  <si>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</si>
  <si>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</si>
  <si>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</si>
  <si>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</si>
  <si>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</si>
  <si>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</si>
  <si>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</si>
  <si>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</si>
  <si>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</si>
  <si>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</si>
  <si>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</si>
  <si>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</si>
  <si>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</si>
  <si>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</si>
  <si>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</si>
  <si>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</si>
  <si>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</si>
  <si>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</si>
  <si>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</si>
  <si>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</si>
  <si>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</si>
  <si>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</si>
  <si>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</si>
  <si>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</si>
  <si>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</si>
  <si>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</si>
  <si>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</si>
  <si>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</si>
  <si>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</si>
  <si>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</si>
  <si>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</si>
  <si>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</si>
  <si>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</si>
  <si>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</si>
  <si>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</si>
  <si>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</si>
  <si>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</si>
  <si>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</si>
  <si>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</si>
  <si>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</si>
  <si>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</si>
  <si>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</si>
  <si>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</si>
  <si>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</si>
  <si>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</si>
  <si>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</si>
  <si>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</si>
  <si>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</si>
  <si>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</si>
  <si>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</si>
  <si>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</si>
  <si>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</si>
  <si>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</si>
  <si>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</si>
  <si>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</si>
  <si>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</si>
  <si>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</si>
  <si>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</si>
  <si>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</si>
  <si>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</si>
  <si>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</si>
  <si>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</si>
  <si>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</si>
  <si>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</si>
  <si>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</si>
  <si>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</si>
  <si>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</si>
  <si>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</si>
  <si>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</si>
  <si>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</si>
  <si>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</si>
  <si>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</si>
  <si>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</si>
  <si>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</si>
  <si>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</si>
  <si>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</si>
  <si>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</si>
  <si>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</si>
  <si>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</si>
  <si>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</si>
  <si>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</si>
  <si>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</si>
  <si>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</si>
  <si>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</si>
  <si>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</si>
  <si>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</si>
  <si>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</si>
  <si>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</si>
  <si>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</si>
  <si>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</si>
  <si>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</si>
  <si>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</si>
  <si>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</si>
  <si>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</si>
  <si>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</si>
  <si>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</si>
  <si>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</si>
  <si>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</si>
  <si>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</si>
  <si>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</si>
  <si>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</si>
  <si>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</si>
  <si>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</si>
  <si>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</si>
  <si>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</si>
  <si>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</si>
  <si>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</si>
  <si>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</si>
  <si>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</si>
  <si>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</si>
  <si>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</si>
  <si>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</si>
  <si>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</si>
  <si>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</si>
  <si>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</si>
  <si>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</si>
  <si>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</si>
  <si>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</si>
  <si>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</si>
  <si>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</si>
  <si>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</si>
  <si>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</si>
  <si>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</si>
  <si>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</si>
  <si>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</si>
  <si>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</si>
  <si>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</si>
  <si>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</si>
  <si>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</si>
  <si>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</si>
  <si>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</si>
  <si>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</si>
  <si>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</si>
  <si>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</si>
  <si>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</si>
  <si>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</si>
  <si>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</si>
  <si>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</si>
  <si>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</si>
  <si>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</si>
  <si>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</si>
  <si>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</si>
  <si>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</si>
  <si>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</si>
  <si>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</si>
  <si>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</si>
  <si>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</si>
  <si>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</si>
  <si>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</si>
  <si>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</si>
  <si>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</si>
  <si>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</si>
  <si>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</si>
  <si>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</si>
  <si>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</si>
  <si>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</si>
  <si>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</si>
  <si>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</si>
  <si>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</si>
  <si>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</si>
  <si>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</si>
  <si>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</si>
  <si>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</si>
  <si>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</si>
  <si>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</si>
  <si>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</si>
  <si>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</si>
  <si>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</si>
  <si>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</si>
  <si>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</si>
  <si>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</si>
  <si>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</si>
  <si>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</si>
  <si>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</si>
  <si>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</si>
  <si>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</si>
  <si>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</si>
  <si>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</si>
  <si>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</si>
  <si>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</si>
  <si>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</si>
  <si>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</si>
  <si>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</si>
  <si>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</si>
  <si>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</si>
  <si>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</si>
  <si>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</si>
  <si>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</si>
  <si>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</si>
  <si>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</si>
  <si>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</si>
  <si>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</si>
  <si>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</si>
  <si>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</si>
  <si>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</si>
  <si>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</si>
  <si>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</si>
  <si>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</si>
  <si>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</si>
  <si>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</si>
  <si>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</si>
  <si>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</si>
  <si>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</si>
  <si>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</si>
  <si>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</si>
  <si>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</si>
  <si>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</si>
  <si>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</si>
  <si>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</si>
  <si>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</si>
  <si>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</si>
  <si>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</si>
  <si>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</si>
  <si>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</si>
  <si>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</si>
  <si>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</si>
  <si>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</si>
  <si>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</si>
  <si>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</si>
  <si>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</si>
  <si>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</si>
  <si>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</si>
  <si>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</si>
  <si>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</si>
  <si>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</si>
  <si>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</si>
  <si>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</si>
  <si>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</si>
  <si>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</si>
  <si>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</si>
  <si>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</si>
  <si>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</si>
  <si>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</si>
  <si>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</si>
  <si>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</si>
  <si>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</si>
  <si>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</si>
  <si>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</si>
  <si>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</si>
  <si>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</si>
  <si>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</si>
  <si>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</si>
  <si>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</si>
  <si>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</si>
  <si>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</si>
  <si>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</si>
  <si>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</si>
  <si>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</si>
  <si>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</si>
  <si>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</si>
  <si>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</si>
  <si>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</si>
  <si>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</si>
  <si>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</si>
  <si>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</si>
  <si>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</si>
  <si>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</si>
  <si>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</si>
  <si>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</si>
  <si>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</si>
  <si>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</si>
  <si>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</si>
  <si>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</si>
  <si>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</si>
  <si>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</si>
  <si>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</si>
  <si>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</si>
  <si>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</si>
  <si>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</si>
  <si>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</si>
  <si>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</si>
  <si>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</si>
  <si>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</si>
  <si>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</si>
  <si>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</si>
  <si>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</si>
  <si>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</si>
  <si>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</si>
  <si>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</si>
  <si>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</si>
  <si>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</si>
  <si>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</si>
  <si>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</si>
  <si>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</si>
  <si>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</si>
  <si>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</si>
  <si>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</si>
  <si>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</si>
  <si>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</si>
  <si>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</si>
  <si>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</si>
  <si>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</si>
  <si>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</si>
  <si>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</si>
  <si>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</si>
  <si>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</si>
  <si>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</si>
  <si>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</si>
  <si>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</si>
  <si>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</si>
  <si>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</si>
  <si>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</si>
  <si>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</si>
  <si>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</si>
  <si>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</si>
  <si>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</si>
  <si>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</si>
  <si>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</si>
  <si>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</si>
  <si>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</si>
  <si>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</si>
  <si>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</si>
  <si>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</si>
  <si>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</si>
  <si>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</si>
  <si>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</si>
  <si>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</si>
  <si>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</si>
  <si>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</si>
  <si>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</si>
  <si>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</si>
  <si>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</si>
  <si>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</si>
  <si>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</si>
  <si>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</si>
  <si>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</si>
  <si>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</si>
  <si>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</si>
  <si>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</si>
  <si>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</si>
  <si>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</si>
  <si>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</si>
  <si>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</si>
  <si>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</si>
  <si>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</si>
  <si>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</si>
  <si>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</si>
  <si>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</si>
  <si>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</si>
  <si>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</si>
  <si>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</si>
  <si>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</si>
  <si>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</si>
  <si>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</si>
  <si>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</si>
  <si>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</si>
  <si>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</si>
  <si>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</si>
  <si>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</si>
  <si>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</si>
  <si>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</si>
  <si>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</si>
  <si>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</si>
  <si>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</si>
  <si>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</si>
  <si>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</si>
  <si>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</si>
  <si>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</si>
  <si>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</si>
  <si>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</si>
  <si>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</si>
  <si>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</si>
  <si>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</si>
  <si>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</si>
  <si>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</si>
  <si>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</si>
  <si>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</si>
  <si>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</si>
  <si>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</si>
  <si>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</si>
  <si>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</si>
  <si>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</si>
  <si>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</si>
  <si>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</si>
  <si>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</si>
  <si>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</si>
  <si>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</si>
  <si>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</si>
  <si>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</si>
  <si>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</si>
  <si>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</si>
  <si>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</si>
  <si>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</si>
  <si>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</si>
  <si>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</si>
  <si>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</si>
  <si>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</si>
  <si>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</si>
  <si>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</si>
  <si>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</si>
  <si>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</si>
  <si>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</si>
  <si>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</si>
  <si>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</si>
  <si>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</si>
  <si>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</si>
  <si>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</si>
  <si>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</si>
  <si>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</si>
  <si>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</si>
  <si>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</si>
  <si>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</si>
  <si>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</si>
  <si>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</si>
  <si>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</si>
  <si>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</si>
  <si>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</si>
  <si>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</si>
  <si>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</si>
  <si>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</si>
  <si>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</si>
  <si>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</si>
  <si>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</si>
  <si>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</si>
  <si>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</si>
  <si>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</si>
  <si>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</si>
  <si>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</si>
  <si>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</si>
  <si>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</si>
  <si>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</si>
  <si>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</si>
  <si>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</si>
  <si>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</si>
  <si>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</si>
  <si>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</si>
  <si>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</si>
  <si>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</si>
  <si>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</si>
  <si>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</si>
  <si>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</si>
  <si>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</si>
  <si>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</si>
  <si>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</si>
  <si>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</si>
  <si>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</si>
  <si>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</si>
  <si>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</si>
  <si>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</si>
  <si>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</si>
  <si>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</si>
  <si>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</si>
  <si>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</si>
  <si>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</si>
  <si>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</si>
  <si>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</si>
  <si>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</si>
  <si>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</si>
  <si>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</si>
  <si>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</si>
  <si>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</si>
  <si>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</si>
  <si>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</si>
  <si>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</si>
  <si>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</si>
  <si>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</si>
  <si>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</si>
  <si>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</si>
  <si>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</si>
  <si>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</si>
  <si>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</si>
  <si>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</si>
  <si>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</si>
  <si>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</si>
  <si>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</si>
  <si>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</si>
  <si>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</si>
  <si>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</si>
  <si>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</si>
  <si>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</si>
  <si>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</si>
  <si>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</si>
  <si>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</si>
  <si>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</si>
  <si>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</si>
  <si>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</si>
  <si>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</si>
  <si>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</si>
  <si>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</si>
  <si>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</si>
  <si>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</si>
  <si>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</si>
  <si>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</si>
  <si>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</si>
  <si>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</si>
  <si>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</si>
  <si>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</si>
  <si>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</si>
  <si>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</si>
  <si>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</si>
  <si>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</si>
  <si>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</si>
  <si>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</si>
  <si>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</si>
  <si>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</si>
  <si>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</si>
  <si>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</si>
  <si>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</si>
  <si>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</si>
  <si>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</si>
  <si>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</si>
  <si>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</si>
  <si>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</si>
  <si>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</si>
  <si>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</si>
  <si>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</si>
  <si>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</si>
  <si>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</si>
  <si>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</si>
  <si>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</si>
  <si>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</si>
  <si>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</si>
  <si>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</si>
  <si>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</si>
  <si>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</si>
  <si>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</si>
  <si>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</si>
  <si>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</si>
  <si>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</si>
  <si>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</si>
  <si>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</si>
  <si>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</si>
  <si>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</si>
  <si>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</si>
  <si>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</si>
  <si>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</si>
  <si>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</si>
  <si>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</si>
  <si>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</si>
  <si>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</si>
  <si>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</si>
  <si>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</si>
  <si>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</si>
  <si>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</si>
  <si>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</si>
  <si>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</si>
  <si>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</si>
  <si>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</si>
  <si>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</si>
  <si>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</si>
  <si>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</si>
  <si>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</si>
  <si>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</si>
  <si>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</si>
  <si>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</si>
  <si>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</si>
  <si>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</si>
  <si>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</si>
  <si>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</si>
  <si>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</si>
  <si>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</si>
  <si>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</si>
  <si>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</si>
  <si>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</si>
  <si>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</si>
  <si>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</si>
  <si>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</si>
  <si>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</si>
  <si>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</si>
  <si>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</si>
  <si>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</si>
  <si>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</si>
  <si>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</si>
  <si>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</si>
  <si>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</si>
  <si>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</si>
  <si>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</si>
  <si>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</si>
  <si>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</si>
  <si>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</si>
  <si>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</si>
  <si>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</si>
  <si>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</si>
  <si>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</si>
  <si>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</si>
  <si>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</si>
  <si>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</si>
  <si>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</si>
  <si>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</si>
  <si>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</si>
  <si>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</si>
  <si>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</si>
  <si>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</si>
  <si>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</si>
  <si>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</si>
  <si>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</si>
  <si>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</si>
  <si>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</si>
  <si>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</si>
  <si>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</si>
  <si>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</si>
  <si>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</si>
  <si>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</si>
  <si>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</si>
  <si>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</si>
  <si>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</si>
  <si>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</si>
  <si>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</si>
  <si>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</si>
  <si>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</si>
  <si>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</si>
  <si>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</si>
  <si>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</si>
  <si>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</si>
  <si>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</si>
  <si>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</si>
  <si>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</si>
  <si>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</si>
  <si>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</si>
  <si>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</si>
  <si>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</si>
  <si>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</si>
  <si>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</si>
  <si>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</si>
  <si>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</si>
  <si>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</si>
  <si>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</si>
  <si>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</si>
  <si>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</si>
  <si>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</si>
  <si>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</si>
  <si>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</si>
  <si>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</si>
  <si>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</si>
  <si>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</si>
  <si>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</si>
  <si>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</si>
  <si>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</si>
  <si>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</si>
  <si>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</si>
  <si>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</si>
  <si>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</si>
  <si>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</si>
  <si>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</si>
  <si>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</si>
  <si>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</si>
  <si>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</si>
  <si>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</si>
  <si>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</si>
  <si>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</si>
  <si>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</si>
  <si>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</si>
  <si>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</si>
  <si>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</si>
  <si>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</si>
  <si>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</si>
  <si>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</si>
  <si>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</si>
  <si>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</si>
  <si>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</si>
  <si>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</si>
  <si>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</si>
  <si>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</si>
  <si>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</si>
  <si>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</si>
  <si>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</si>
  <si>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</si>
  <si>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</si>
  <si>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</si>
  <si>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</si>
  <si>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</si>
  <si>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</si>
  <si>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</si>
  <si>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</si>
  <si>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</si>
  <si>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</si>
  <si>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</si>
  <si>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</si>
  <si>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</si>
  <si>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</si>
  <si>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</si>
  <si>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</si>
  <si>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</si>
  <si>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</si>
  <si>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</si>
  <si>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</si>
  <si>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</si>
  <si>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</si>
  <si>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</si>
  <si>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</si>
  <si>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</si>
  <si>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</si>
  <si>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</si>
  <si>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</si>
  <si>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</si>
  <si>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</si>
  <si>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</si>
  <si>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</si>
  <si>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</si>
  <si>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</si>
  <si>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</si>
  <si>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</si>
  <si>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</si>
  <si>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</si>
  <si>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</si>
  <si>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</si>
  <si>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</si>
  <si>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</si>
  <si>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</si>
  <si>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</si>
  <si>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</si>
  <si>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</si>
  <si>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</si>
  <si>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</si>
  <si>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</si>
  <si>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</si>
  <si>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</si>
  <si>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</si>
  <si>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</si>
  <si>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</si>
  <si>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</si>
  <si>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</si>
  <si>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</si>
  <si>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</si>
  <si>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</si>
  <si>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</si>
  <si>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</si>
  <si>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</si>
  <si>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</si>
  <si>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</si>
  <si>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</si>
  <si>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</si>
  <si>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</si>
  <si>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</si>
  <si>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</si>
  <si>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</si>
  <si>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</si>
  <si>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</si>
  <si>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</si>
  <si>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</si>
  <si>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</si>
  <si>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</si>
  <si>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</si>
  <si>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</si>
  <si>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</si>
  <si>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</si>
  <si>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</si>
  <si>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</si>
  <si>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</si>
  <si>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</si>
  <si>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</si>
  <si>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</si>
  <si>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</si>
  <si>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</si>
  <si>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</si>
  <si>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</si>
  <si>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</si>
  <si>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</si>
  <si>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</si>
  <si>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</si>
  <si>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</si>
  <si>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</si>
  <si>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</si>
  <si>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</si>
  <si>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</si>
  <si>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</si>
  <si>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</si>
  <si>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</si>
  <si>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</si>
  <si>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</si>
  <si>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</si>
  <si>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</si>
  <si>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</si>
  <si>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</si>
  <si>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</si>
  <si>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</si>
  <si>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</si>
  <si>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</si>
  <si>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</si>
  <si>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</si>
  <si>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</si>
  <si>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</si>
  <si>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</si>
  <si>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</si>
  <si>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</si>
  <si>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</si>
  <si>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</si>
  <si>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</si>
  <si>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</si>
  <si>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</si>
  <si>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</si>
  <si>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</si>
  <si>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</si>
  <si>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</si>
  <si>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</si>
  <si>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</si>
  <si>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</si>
  <si>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</si>
  <si>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</si>
  <si>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</si>
  <si>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</si>
  <si>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</si>
  <si>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</si>
  <si>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</si>
  <si>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</si>
  <si>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</si>
  <si>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</si>
  <si>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</si>
  <si>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</si>
  <si>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</si>
  <si>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</si>
  <si>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</si>
  <si>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</si>
  <si>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</si>
  <si>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</si>
  <si>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</si>
  <si>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</si>
  <si>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</si>
  <si>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</si>
  <si>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</si>
  <si>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</si>
  <si>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</si>
  <si>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</si>
  <si>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</si>
  <si>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</si>
  <si>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</si>
  <si>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</si>
  <si>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</si>
  <si>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</si>
  <si>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</si>
  <si>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</si>
  <si>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</si>
  <si>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</si>
  <si>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</si>
  <si>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</si>
  <si>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</si>
  <si>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</si>
  <si>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</si>
  <si>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</si>
  <si>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</si>
  <si>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</si>
  <si>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</si>
  <si>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</si>
  <si>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</si>
  <si>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</si>
  <si>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</si>
  <si>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</si>
  <si>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</si>
  <si>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</si>
  <si>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</si>
  <si>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</si>
  <si>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</si>
  <si>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</si>
  <si>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</si>
  <si>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</si>
  <si>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</si>
  <si>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</si>
  <si>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</si>
  <si>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</si>
  <si>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</si>
  <si>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</si>
  <si>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</si>
  <si>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</si>
  <si>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</si>
  <si>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</si>
  <si>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</si>
  <si>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</si>
  <si>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</si>
  <si>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</si>
  <si>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</si>
  <si>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</si>
  <si>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</si>
  <si>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</si>
  <si>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</si>
  <si>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</si>
  <si>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</si>
  <si>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</si>
  <si>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</si>
  <si>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</si>
  <si>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</si>
  <si>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</si>
  <si>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</si>
  <si>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</si>
  <si>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</si>
  <si>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</si>
  <si>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</si>
  <si>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</si>
  <si>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</si>
  <si>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</si>
  <si>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</si>
  <si>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</si>
  <si>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</si>
  <si>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</si>
  <si>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</si>
  <si>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</si>
  <si>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</si>
  <si>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</si>
  <si>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</si>
  <si>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</si>
  <si>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</si>
  <si>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</si>
  <si>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</si>
  <si>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</si>
  <si>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</si>
  <si>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</si>
  <si>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</si>
  <si>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</si>
  <si>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</si>
  <si>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</si>
  <si>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</si>
  <si>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</si>
  <si>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</si>
  <si>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</si>
  <si>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</si>
  <si>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</si>
  <si>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</si>
  <si>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</si>
  <si>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</si>
  <si>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</si>
  <si>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</si>
  <si>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</si>
  <si>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</si>
  <si>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</si>
  <si>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</si>
  <si>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</si>
  <si>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</si>
  <si>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</si>
  <si>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</si>
  <si>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</si>
  <si>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</si>
  <si>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</si>
  <si>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</si>
  <si>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</si>
  <si>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</si>
  <si>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</si>
  <si>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</si>
  <si>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</si>
  <si>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</si>
  <si>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</si>
  <si>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</si>
  <si>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</si>
  <si>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</si>
  <si>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</si>
  <si>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</si>
  <si>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</si>
  <si>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</si>
  <si>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</si>
  <si>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</si>
  <si>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</si>
  <si>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</si>
  <si>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</si>
  <si>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</si>
  <si>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</si>
  <si>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</si>
  <si>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</si>
  <si>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</si>
  <si>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</si>
  <si>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</si>
  <si>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</si>
  <si>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</si>
  <si>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</si>
  <si>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</si>
  <si>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</si>
  <si>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</si>
  <si>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</si>
  <si>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</si>
  <si>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</si>
  <si>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</si>
  <si>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</si>
  <si>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</si>
  <si>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</si>
  <si>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</si>
  <si>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</si>
  <si>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</si>
  <si>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</si>
  <si>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</si>
  <si>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</si>
  <si>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</si>
  <si>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</si>
  <si>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</si>
  <si>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</si>
  <si>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</si>
  <si>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</si>
  <si>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</si>
  <si>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</si>
  <si>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</si>
  <si>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</si>
  <si>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</si>
  <si>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</si>
  <si>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</si>
  <si>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</si>
  <si>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</si>
  <si>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</si>
  <si>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</si>
  <si>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</si>
  <si>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</si>
  <si>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</si>
  <si>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</si>
  <si>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</si>
  <si>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</si>
  <si>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</si>
  <si>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</si>
  <si>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</si>
  <si>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</si>
  <si>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</si>
  <si>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</si>
  <si>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</si>
  <si>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</si>
  <si>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</si>
  <si>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</si>
  <si>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</si>
  <si>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</si>
  <si>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</si>
  <si>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</si>
  <si>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</si>
  <si>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</si>
  <si>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</si>
  <si>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</si>
  <si>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</si>
  <si>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</si>
  <si>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</si>
  <si>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</si>
  <si>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</si>
  <si>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</si>
  <si>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</si>
  <si>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</si>
  <si>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</si>
  <si>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</si>
  <si>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</si>
  <si>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</si>
  <si>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</si>
  <si>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</si>
  <si>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</si>
  <si>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</si>
  <si>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</si>
  <si>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</si>
  <si>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</si>
  <si>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</si>
  <si>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</si>
  <si>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</si>
  <si>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</si>
  <si>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</si>
  <si>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</si>
  <si>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</si>
  <si>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</si>
  <si>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</si>
  <si>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</si>
  <si>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</si>
  <si>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</si>
  <si>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</si>
  <si>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</si>
  <si>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</si>
  <si>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</si>
  <si>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</si>
  <si>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</si>
  <si>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</si>
  <si>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</si>
  <si>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</si>
  <si>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</si>
  <si>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</si>
  <si>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</si>
  <si>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</si>
  <si>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</si>
  <si>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</si>
  <si>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</si>
  <si>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</si>
  <si>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</si>
  <si>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</si>
  <si>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</si>
  <si>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</si>
  <si>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</si>
  <si>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</si>
  <si>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</si>
  <si>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</si>
  <si>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</si>
  <si>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</si>
  <si>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</si>
  <si>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</si>
  <si>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</si>
  <si>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</si>
  <si>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</si>
  <si>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</si>
  <si>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</si>
  <si>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</si>
  <si>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</si>
  <si>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</si>
  <si>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</si>
  <si>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</si>
  <si>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</si>
  <si>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</si>
  <si>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</si>
  <si>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</si>
  <si>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</si>
  <si>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</si>
  <si>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</si>
  <si>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</si>
  <si>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</si>
  <si>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</si>
  <si>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</si>
  <si>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</si>
  <si>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</si>
  <si>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</si>
  <si>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</si>
  <si>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</si>
  <si>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</si>
  <si>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</si>
  <si>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</si>
  <si>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</si>
  <si>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</si>
  <si>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</si>
  <si>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</si>
  <si>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</si>
  <si>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</si>
  <si>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</si>
  <si>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</si>
  <si>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</si>
  <si>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</si>
  <si>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</si>
  <si>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</si>
  <si>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</si>
  <si>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</si>
  <si>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</si>
  <si>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</si>
  <si>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</si>
  <si>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</si>
  <si>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</si>
  <si>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</si>
  <si>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</si>
  <si>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</si>
  <si>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</si>
  <si>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</si>
  <si>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</si>
  <si>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</si>
  <si>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</si>
  <si>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</si>
  <si>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</si>
  <si>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</si>
  <si>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</si>
  <si>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</si>
  <si>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</si>
  <si>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</si>
  <si>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</si>
  <si>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</si>
  <si>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</si>
  <si>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</si>
  <si>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</si>
  <si>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</si>
  <si>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</si>
  <si>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</si>
  <si>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</si>
  <si>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</si>
  <si>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</si>
  <si>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</si>
  <si>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</si>
  <si>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</si>
  <si>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</si>
  <si>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</si>
  <si>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</si>
  <si>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</si>
  <si>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</si>
  <si>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</si>
  <si>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</si>
  <si>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</si>
  <si>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</si>
  <si>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</si>
  <si>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</si>
  <si>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</si>
  <si>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</si>
  <si>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</si>
  <si>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</si>
  <si>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</si>
  <si>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</si>
  <si>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</si>
  <si>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</si>
  <si>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</si>
  <si>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</si>
  <si>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</si>
  <si>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</si>
  <si>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</si>
  <si>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</si>
  <si>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</si>
  <si>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</si>
  <si>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</si>
  <si>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</si>
  <si>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</si>
  <si>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</si>
  <si>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</si>
  <si>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</si>
  <si>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</si>
  <si>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</si>
  <si>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</si>
  <si>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</si>
  <si>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</si>
  <si>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</si>
  <si>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</si>
  <si>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</si>
  <si>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</si>
  <si>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</si>
  <si>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</si>
  <si>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</si>
  <si>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</si>
  <si>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</si>
  <si>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</si>
  <si>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</si>
  <si>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</si>
  <si>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</si>
  <si>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</si>
  <si>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</si>
  <si>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</si>
  <si>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</si>
  <si>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</si>
  <si>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</si>
  <si>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</si>
  <si>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</si>
  <si>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</si>
  <si>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</si>
  <si>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</si>
  <si>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</si>
  <si>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</si>
  <si>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</si>
  <si>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</si>
  <si>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</si>
  <si>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</si>
  <si>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</si>
  <si>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</si>
  <si>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</si>
  <si>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</si>
  <si>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</si>
  <si>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</si>
  <si>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</si>
  <si>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</si>
  <si>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</si>
  <si>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</si>
  <si>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</si>
  <si>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</si>
  <si>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</si>
  <si>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</si>
  <si>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</si>
  <si>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</si>
  <si>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</si>
  <si>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</si>
  <si>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</si>
  <si>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</si>
  <si>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</si>
  <si>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</si>
  <si>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</si>
  <si>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</si>
  <si>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</si>
  <si>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</si>
  <si>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</si>
  <si>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</si>
  <si>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</si>
  <si>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</si>
  <si>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</si>
  <si>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</si>
  <si>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</si>
  <si>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</si>
  <si>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</si>
  <si>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</si>
  <si>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</si>
  <si>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</si>
  <si>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</si>
  <si>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</si>
  <si>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</si>
  <si>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</si>
  <si>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</si>
  <si>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</si>
  <si>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</si>
  <si>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</si>
  <si>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</si>
  <si>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</si>
  <si>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</si>
  <si>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</si>
  <si>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</si>
  <si>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</si>
  <si>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</si>
  <si>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</si>
  <si>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</si>
  <si>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</si>
  <si>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</si>
  <si>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</si>
  <si>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</si>
  <si>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</si>
  <si>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</si>
  <si>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</si>
  <si>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</si>
  <si>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</si>
  <si>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</si>
  <si>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</si>
  <si>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</si>
  <si>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</si>
  <si>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</si>
  <si>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</si>
  <si>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</si>
  <si>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</si>
  <si>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</si>
  <si>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</si>
  <si>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</si>
  <si>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</si>
  <si>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</si>
  <si>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</si>
  <si>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</si>
  <si>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</si>
  <si>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</si>
  <si>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</si>
  <si>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</si>
  <si>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</si>
  <si>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</si>
  <si>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</si>
  <si>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</si>
  <si>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</si>
  <si>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</si>
  <si>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</si>
  <si>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</si>
  <si>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</si>
  <si>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</si>
  <si>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</si>
  <si>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</si>
  <si>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</si>
  <si>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</si>
  <si>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</si>
  <si>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</si>
  <si>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</si>
  <si>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</si>
  <si>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</si>
  <si>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</si>
  <si>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</si>
  <si>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</si>
  <si>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</si>
  <si>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</si>
  <si>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</si>
  <si>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</si>
  <si>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</si>
  <si>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</si>
  <si>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</si>
  <si>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</si>
  <si>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</si>
  <si>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</si>
  <si>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</si>
  <si>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</si>
  <si>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</si>
  <si>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</si>
  <si>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</si>
  <si>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</si>
  <si>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</si>
  <si>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</si>
  <si>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</si>
  <si>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</si>
  <si>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</si>
  <si>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</si>
  <si>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</si>
  <si>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</si>
  <si>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</si>
  <si>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</si>
  <si>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</si>
  <si>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</si>
  <si>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</si>
  <si>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</si>
  <si>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</si>
  <si>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</si>
  <si>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</si>
  <si>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</si>
  <si>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</si>
  <si>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</si>
  <si>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</si>
  <si>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</si>
  <si>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</si>
  <si>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</si>
  <si>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</si>
  <si>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</si>
  <si>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</si>
  <si>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</si>
  <si>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</si>
  <si>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</si>
  <si>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</si>
  <si>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</si>
  <si>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</si>
  <si>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</si>
  <si>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</si>
  <si>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</si>
  <si>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</si>
  <si>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</si>
  <si>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</si>
  <si>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</si>
  <si>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</si>
  <si>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</si>
  <si>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</si>
  <si>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</si>
  <si>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</si>
  <si>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</si>
  <si>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</si>
  <si>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</si>
  <si>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</si>
  <si>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</si>
  <si>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</si>
  <si>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</si>
  <si>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</si>
  <si>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</si>
  <si>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</si>
  <si>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</si>
  <si>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</si>
  <si>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</si>
  <si>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</si>
  <si>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</si>
  <si>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</si>
  <si>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</si>
  <si>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</si>
  <si>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</si>
  <si>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</si>
  <si>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</si>
  <si>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</si>
  <si>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</si>
  <si>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</si>
  <si>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</si>
  <si>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</si>
  <si>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</si>
  <si>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</si>
  <si>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</si>
  <si>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</si>
  <si>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</si>
  <si>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</si>
  <si>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</si>
  <si>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</si>
  <si>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</si>
  <si>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</si>
  <si>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</si>
  <si>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</si>
  <si>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</si>
  <si>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</si>
  <si>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</si>
  <si>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</si>
  <si>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</si>
  <si>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</si>
  <si>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</si>
  <si>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</si>
  <si>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</si>
  <si>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</si>
  <si>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</si>
  <si>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</si>
  <si>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</si>
  <si>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</si>
  <si>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</si>
  <si>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</si>
  <si>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</si>
  <si>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</si>
  <si>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</si>
  <si>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</si>
  <si>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</si>
  <si>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</si>
  <si>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</si>
  <si>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</si>
  <si>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</si>
  <si>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</si>
  <si>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</si>
  <si>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</si>
  <si>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</si>
  <si>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</si>
  <si>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</si>
  <si>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</si>
  <si>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</si>
  <si>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</si>
  <si>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</si>
  <si>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</si>
  <si>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</si>
  <si>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</si>
  <si>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</si>
  <si>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</si>
  <si>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</si>
  <si>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</si>
  <si>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</si>
  <si>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</si>
  <si>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</si>
  <si>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</si>
  <si>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</si>
  <si>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</si>
  <si>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</si>
  <si>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</si>
  <si>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</si>
  <si>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</si>
  <si>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</si>
  <si>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</si>
  <si>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</si>
  <si>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</si>
  <si>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</si>
  <si>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</si>
  <si>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</si>
  <si>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</si>
  <si>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</si>
  <si>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</si>
  <si>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</si>
  <si>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</si>
  <si>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</si>
  <si>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</si>
  <si>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</si>
  <si>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</si>
  <si>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</si>
  <si>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</si>
  <si>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</si>
  <si>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</si>
  <si>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</si>
  <si>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</si>
  <si>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</si>
  <si>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</si>
  <si>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</si>
  <si>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</si>
  <si>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</si>
  <si>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</si>
  <si>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</si>
  <si>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</si>
  <si>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</si>
  <si>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</si>
  <si>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</si>
  <si>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</si>
  <si>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</si>
  <si>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</si>
  <si>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</si>
  <si>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</si>
  <si>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</si>
  <si>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</si>
  <si>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</si>
  <si>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</si>
  <si>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</si>
  <si>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</si>
  <si>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</si>
  <si>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</si>
  <si>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</si>
  <si>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</si>
  <si>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</si>
  <si>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</si>
  <si>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</si>
  <si>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</si>
  <si>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</si>
  <si>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</si>
  <si>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</si>
  <si>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</si>
  <si>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</si>
  <si>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</si>
  <si>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</si>
  <si>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</si>
  <si>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</si>
  <si>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</si>
  <si>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</si>
  <si>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</si>
  <si>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</si>
  <si>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</si>
  <si>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</si>
  <si>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</si>
  <si>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</si>
  <si>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</si>
  <si>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</si>
  <si>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</si>
  <si>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</si>
  <si>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</si>
  <si>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</si>
  <si>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</si>
  <si>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</si>
  <si>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</si>
  <si>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</si>
  <si>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</si>
  <si>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</si>
  <si>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</si>
  <si>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</si>
  <si>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</si>
  <si>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</si>
  <si>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</si>
  <si>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</si>
  <si>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</si>
  <si>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</si>
  <si>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</si>
  <si>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</si>
  <si>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</si>
  <si>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</si>
  <si>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</si>
  <si>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</si>
  <si>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</si>
  <si>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</si>
  <si>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</si>
  <si>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</si>
  <si>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</si>
  <si>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</si>
  <si>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</si>
  <si>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</si>
  <si>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</si>
  <si>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</si>
  <si>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</si>
  <si>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</si>
  <si>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</si>
  <si>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</si>
  <si>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</si>
  <si>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</si>
  <si>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</si>
  <si>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</si>
  <si>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</si>
  <si>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</si>
  <si>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</si>
  <si>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</si>
  <si>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</si>
  <si>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</si>
  <si>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</si>
  <si>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</si>
  <si>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</si>
  <si>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</si>
  <si>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</si>
  <si>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</si>
  <si>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</si>
  <si>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</si>
  <si>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</si>
  <si>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</si>
  <si>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</si>
  <si>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</si>
  <si>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</si>
  <si>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</si>
  <si>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</si>
  <si>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</si>
  <si>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</si>
  <si>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</si>
  <si>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</si>
  <si>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</si>
  <si>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</si>
  <si>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</si>
  <si>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</si>
  <si>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</si>
  <si>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</si>
  <si>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</si>
  <si>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</si>
  <si>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</si>
  <si>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</si>
  <si>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</si>
  <si>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</si>
  <si>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</si>
  <si>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</si>
  <si>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</si>
  <si>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</si>
  <si>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</si>
  <si>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</si>
  <si>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</si>
  <si>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</si>
  <si>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</si>
  <si>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</si>
  <si>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</si>
  <si>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</si>
  <si>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</si>
  <si>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</si>
  <si>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</si>
  <si>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</si>
  <si>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</si>
  <si>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</si>
  <si>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</si>
  <si>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</si>
  <si>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</si>
  <si>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</si>
  <si>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</si>
  <si>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</si>
  <si>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</si>
  <si>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</si>
  <si>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</si>
  <si>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</si>
  <si>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</si>
  <si>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</si>
  <si>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</si>
  <si>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</si>
  <si>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</si>
  <si>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</si>
  <si>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</si>
  <si>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</si>
  <si>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</si>
  <si>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</si>
  <si>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</si>
  <si>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</si>
  <si>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</si>
  <si>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</si>
  <si>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</si>
  <si>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</si>
  <si>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</si>
  <si>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</si>
  <si>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</si>
  <si>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</si>
  <si>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</si>
  <si>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</si>
  <si>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</si>
  <si>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</si>
  <si>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</si>
  <si>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</si>
  <si>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</si>
  <si>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</si>
  <si>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</si>
  <si>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</si>
  <si>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</si>
  <si>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</si>
  <si>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</si>
  <si>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</si>
  <si>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</si>
  <si>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</si>
  <si>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</si>
  <si>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</si>
  <si>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</si>
  <si>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</si>
  <si>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</si>
  <si>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</si>
  <si>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</si>
  <si>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</si>
  <si>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</si>
  <si>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</si>
  <si>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</si>
  <si>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</si>
  <si>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</si>
  <si>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</si>
  <si>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</si>
  <si>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</si>
  <si>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</si>
  <si>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</si>
  <si>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</si>
  <si>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</si>
  <si>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</si>
  <si>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</si>
  <si>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</si>
  <si>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</si>
  <si>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</si>
  <si>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</si>
  <si>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</si>
  <si>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</si>
  <si>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</si>
  <si>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</si>
  <si>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</si>
  <si>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</si>
  <si>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</si>
  <si>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</si>
  <si>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</si>
  <si>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</si>
  <si>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</si>
  <si>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</si>
  <si>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</si>
  <si>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</si>
  <si>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</si>
  <si>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</si>
  <si>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</si>
  <si>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</si>
  <si>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</si>
  <si>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</si>
  <si>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</si>
  <si>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</si>
  <si>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</si>
  <si>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</si>
  <si>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</si>
  <si>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</si>
  <si>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</si>
  <si>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</si>
  <si>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</si>
  <si>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</si>
  <si>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</si>
  <si>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</si>
  <si>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</si>
  <si>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</si>
  <si>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</si>
  <si>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</si>
  <si>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</si>
  <si>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</si>
  <si>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</si>
  <si>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</si>
  <si>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</si>
  <si>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</si>
  <si>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</si>
  <si>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</si>
  <si>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</si>
  <si>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</si>
  <si>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</si>
  <si>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</si>
  <si>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</si>
  <si>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</si>
  <si>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</si>
  <si>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</si>
  <si>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</si>
  <si>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</si>
  <si>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</si>
  <si>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</si>
  <si>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</si>
  <si>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</si>
  <si>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</si>
  <si>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</si>
  <si>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</si>
  <si>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</si>
  <si>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</si>
  <si>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</si>
  <si>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</si>
  <si>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</si>
  <si>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</si>
  <si>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</si>
  <si>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</si>
  <si>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</si>
  <si>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</si>
  <si>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</si>
  <si>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</si>
  <si>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</si>
  <si>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</si>
  <si>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</si>
  <si>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</si>
  <si>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</si>
  <si>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</si>
  <si>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</si>
  <si>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</si>
  <si>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</si>
  <si>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</si>
  <si>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</si>
  <si>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</si>
  <si>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</si>
  <si>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</si>
  <si>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</si>
  <si>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</si>
  <si>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</si>
  <si>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</si>
  <si>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</si>
  <si>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</si>
  <si>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</si>
  <si>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</si>
  <si>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</si>
  <si>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</si>
  <si>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</si>
  <si>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</si>
  <si>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</si>
  <si>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</si>
  <si>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</si>
  <si>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</si>
  <si>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</si>
  <si>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</si>
  <si>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</si>
  <si>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</si>
  <si>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</si>
  <si>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</si>
  <si>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</si>
  <si>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</si>
  <si>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</si>
  <si>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</si>
  <si>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</si>
  <si>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</si>
  <si>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</si>
  <si>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</si>
  <si>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</si>
  <si>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</si>
  <si>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</si>
  <si>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</si>
  <si>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</si>
  <si>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</si>
  <si>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</si>
  <si>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</si>
  <si>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</si>
  <si>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</si>
  <si>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</si>
  <si>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</si>
  <si>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</si>
  <si>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</si>
  <si>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</si>
  <si>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</si>
  <si>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</si>
  <si>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</si>
  <si>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</si>
  <si>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</si>
  <si>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</si>
  <si>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</si>
  <si>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</si>
  <si>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</si>
  <si>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</si>
  <si>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</si>
  <si>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</si>
  <si>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</si>
  <si>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</si>
  <si>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</si>
  <si>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</si>
  <si>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</si>
  <si>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</si>
  <si>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</si>
  <si>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</si>
  <si>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</si>
  <si>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</si>
  <si>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</si>
  <si>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</si>
  <si>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</si>
  <si>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</si>
  <si>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</si>
  <si>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</si>
  <si>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</si>
  <si>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</si>
  <si>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</si>
  <si>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</si>
  <si>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</si>
  <si>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</si>
  <si>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</si>
  <si>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</si>
  <si>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</si>
  <si>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</si>
  <si>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</si>
  <si>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</si>
  <si>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</si>
  <si>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</si>
  <si>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</si>
  <si>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</si>
  <si>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</si>
  <si>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</si>
  <si>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</si>
  <si>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</si>
  <si>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</si>
  <si>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</si>
  <si>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</si>
  <si>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</si>
  <si>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</si>
  <si>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</si>
  <si>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</si>
  <si>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</si>
  <si>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</si>
  <si>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</si>
  <si>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</si>
  <si>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</si>
  <si>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</si>
  <si>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</si>
  <si>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</si>
  <si>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</si>
  <si>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</si>
  <si>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</si>
  <si>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</si>
  <si>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</si>
  <si>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</si>
  <si>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</si>
  <si>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</si>
  <si>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</si>
  <si>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</si>
  <si>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</si>
  <si>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</si>
  <si>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</si>
  <si>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</si>
  <si>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</si>
  <si>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</si>
  <si>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</si>
  <si>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</si>
  <si>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</si>
  <si>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</si>
  <si>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</si>
  <si>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</si>
  <si>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</si>
  <si>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</si>
  <si>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</si>
  <si>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</si>
  <si>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</si>
  <si>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</si>
  <si>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</si>
  <si>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</si>
  <si>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</si>
  <si>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</si>
  <si>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</si>
  <si>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</si>
  <si>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</si>
  <si>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</si>
  <si>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</si>
  <si>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</si>
  <si>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</si>
  <si>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</si>
  <si>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</si>
  <si>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</si>
  <si>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</si>
  <si>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</si>
  <si>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</si>
  <si>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</si>
  <si>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</si>
  <si>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</si>
  <si>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</si>
  <si>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</si>
  <si>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</si>
  <si>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</si>
  <si>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</si>
  <si>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</si>
  <si>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</si>
  <si>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</si>
  <si>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</si>
  <si>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</si>
  <si>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</si>
  <si>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</si>
  <si>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</si>
  <si>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</si>
  <si>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</si>
  <si>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</si>
  <si>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</si>
  <si>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</si>
  <si>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</si>
  <si>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</si>
  <si>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</si>
  <si>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</si>
  <si>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</si>
  <si>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</si>
  <si>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</si>
  <si>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</si>
  <si>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</si>
  <si>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</si>
  <si>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</si>
  <si>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</si>
  <si>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</si>
  <si>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</si>
  <si>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</si>
  <si>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</si>
  <si>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</si>
  <si>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</si>
  <si>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</si>
  <si>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</si>
  <si>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</si>
  <si>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</si>
  <si>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</si>
  <si>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</si>
  <si>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</si>
  <si>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</si>
  <si>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</si>
  <si>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</si>
  <si>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</si>
  <si>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</si>
  <si>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</si>
  <si>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</si>
  <si>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</si>
  <si>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</si>
  <si>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</si>
  <si>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</si>
  <si>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</si>
  <si>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</si>
  <si>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</si>
  <si>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</si>
  <si>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</si>
  <si>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</si>
  <si>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</si>
  <si>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</si>
  <si>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</si>
  <si>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</si>
  <si>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</si>
  <si>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</si>
  <si>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</si>
  <si>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</si>
  <si>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</si>
  <si>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</si>
  <si>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</si>
  <si>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</si>
  <si>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</si>
  <si>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</si>
  <si>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</si>
  <si>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</si>
  <si>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</si>
  <si>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</si>
  <si>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</si>
  <si>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</si>
  <si>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</si>
  <si>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</si>
  <si>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</si>
  <si>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</si>
  <si>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</si>
  <si>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</si>
  <si>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</si>
  <si>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</si>
  <si>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</si>
  <si>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</si>
  <si>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</si>
  <si>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</si>
  <si>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</si>
  <si>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</si>
  <si>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</si>
  <si>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</si>
  <si>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</si>
  <si>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</si>
  <si>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</si>
  <si>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</si>
  <si>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</si>
  <si>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</si>
  <si>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</si>
  <si>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</si>
  <si>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</si>
  <si>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</si>
  <si>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</si>
  <si>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</si>
  <si>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</si>
  <si>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</si>
  <si>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</si>
  <si>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</si>
  <si>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</si>
  <si>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</si>
  <si>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</si>
  <si>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</si>
  <si>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</si>
  <si>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</si>
  <si>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</si>
  <si>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</si>
  <si>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</si>
  <si>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</si>
  <si>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</si>
  <si>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</si>
  <si>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</si>
  <si>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</si>
  <si>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</si>
  <si>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</si>
  <si>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</si>
  <si>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</si>
  <si>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</si>
  <si>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</si>
  <si>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</si>
  <si>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</si>
  <si>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</si>
  <si>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</si>
  <si>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</si>
  <si>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</si>
  <si>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</si>
  <si>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</si>
  <si>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</si>
  <si>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</si>
  <si>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</si>
  <si>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</si>
  <si>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</si>
  <si>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</si>
  <si>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</si>
  <si>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</si>
  <si>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</si>
  <si>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</si>
  <si>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</si>
  <si>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</si>
  <si>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</si>
  <si>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</si>
  <si>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</si>
  <si>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</si>
  <si>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</si>
  <si>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</si>
  <si>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</si>
  <si>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</si>
  <si>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</si>
  <si>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</si>
  <si>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</si>
  <si>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</si>
  <si>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</si>
  <si>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</si>
  <si>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</si>
  <si>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</si>
  <si>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</si>
  <si>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</si>
  <si>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</si>
  <si>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</si>
  <si>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</si>
  <si>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</si>
  <si>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</si>
  <si>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</si>
  <si>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</si>
  <si>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</si>
  <si>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</si>
  <si>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</si>
  <si>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</si>
  <si>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</si>
  <si>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</si>
  <si>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</si>
  <si>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</si>
  <si>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</si>
  <si>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</si>
  <si>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</si>
  <si>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</si>
  <si>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</si>
  <si>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</si>
  <si>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</si>
  <si>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</si>
  <si>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</si>
  <si>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</si>
  <si>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</si>
  <si>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</si>
  <si>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</si>
  <si>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</si>
  <si>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</si>
  <si>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</si>
  <si>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</si>
  <si>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</si>
  <si>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</si>
  <si>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</si>
  <si>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</si>
  <si>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</si>
  <si>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</si>
  <si>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</si>
  <si>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</si>
  <si>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</si>
  <si>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</si>
  <si>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</si>
  <si>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</si>
  <si>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</si>
  <si>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</si>
  <si>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</si>
  <si>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</si>
  <si>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</si>
  <si>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</si>
  <si>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</si>
  <si>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</si>
  <si>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</si>
  <si>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</si>
  <si>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</si>
  <si>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</si>
  <si>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</si>
  <si>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</si>
  <si>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</si>
  <si>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</si>
  <si>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</si>
  <si>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</si>
  <si>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</si>
  <si>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</si>
  <si>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</si>
  <si>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</si>
  <si>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</si>
  <si>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</si>
  <si>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</si>
  <si>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</si>
  <si>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</si>
  <si>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</si>
  <si>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</si>
  <si>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</si>
  <si>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</si>
  <si>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</si>
  <si>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</si>
  <si>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</si>
  <si>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</si>
  <si>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</si>
  <si>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</si>
  <si>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</si>
  <si>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</si>
  <si>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</si>
  <si>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</si>
  <si>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</si>
  <si>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</si>
  <si>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</si>
  <si>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</si>
  <si>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</si>
  <si>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</si>
  <si>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</si>
  <si>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</si>
  <si>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</si>
  <si>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</si>
  <si>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</si>
  <si>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</si>
  <si>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</si>
  <si>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</si>
  <si>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</si>
  <si>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</si>
  <si>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</si>
  <si>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</si>
  <si>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</si>
  <si>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</si>
  <si>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</si>
  <si>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</si>
  <si>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</si>
  <si>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</si>
  <si>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</si>
  <si>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</si>
  <si>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</si>
  <si>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</si>
  <si>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</si>
  <si>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</si>
  <si>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</si>
  <si>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</si>
  <si>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</si>
  <si>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</si>
  <si>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</si>
  <si>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</si>
  <si>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</si>
  <si>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</si>
  <si>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</si>
  <si>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</si>
  <si>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</si>
  <si>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</si>
  <si>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</si>
  <si>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</si>
  <si>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</si>
  <si>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</si>
  <si>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</si>
  <si>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</si>
  <si>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</si>
  <si>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</si>
  <si>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</si>
  <si>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</si>
  <si>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</si>
  <si>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</si>
  <si>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</si>
  <si>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</si>
  <si>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</si>
  <si>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</si>
  <si>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</si>
  <si>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</si>
  <si>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</si>
  <si>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</si>
  <si>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</si>
  <si>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</si>
  <si>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</si>
  <si>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</si>
  <si>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</si>
  <si>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</si>
  <si>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</si>
  <si>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</si>
  <si>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</si>
  <si>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</si>
  <si>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</si>
  <si>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</si>
  <si>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</si>
  <si>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</si>
  <si>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</si>
  <si>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</si>
  <si>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</si>
  <si>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</si>
  <si>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</si>
  <si>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</si>
  <si>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</si>
  <si>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</si>
  <si>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</si>
  <si>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</si>
  <si>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</si>
  <si>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</si>
  <si>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</si>
  <si>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</si>
  <si>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</si>
  <si>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</si>
  <si>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</si>
  <si>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</si>
  <si>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</si>
  <si>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</si>
  <si>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</si>
  <si>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</si>
  <si>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</si>
  <si>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</si>
  <si>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</si>
  <si>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</si>
  <si>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</si>
  <si>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</si>
  <si>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</si>
  <si>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</si>
  <si>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</si>
  <si>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</si>
  <si>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</si>
  <si>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</si>
  <si>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</si>
  <si>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</si>
  <si>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</si>
  <si>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</si>
  <si>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</si>
  <si>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</si>
  <si>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</si>
  <si>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</si>
  <si>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</si>
  <si>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</si>
  <si>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</si>
  <si>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</si>
  <si>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</si>
  <si>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</si>
  <si>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</si>
  <si>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</si>
  <si>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</si>
  <si>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</si>
  <si>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</si>
  <si>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</si>
  <si>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</si>
  <si>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</si>
  <si>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</si>
  <si>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</si>
  <si>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</si>
  <si>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</si>
  <si>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</si>
  <si>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</si>
  <si>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</si>
  <si>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</si>
  <si>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</si>
  <si>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</si>
  <si>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</si>
  <si>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</si>
  <si>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</si>
  <si>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</si>
  <si>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</si>
  <si>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</si>
  <si>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</si>
  <si>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</si>
  <si>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</si>
  <si>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</si>
  <si>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</si>
  <si>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</si>
  <si>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</si>
  <si>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</si>
  <si>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</si>
  <si>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</si>
  <si>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</si>
  <si>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</si>
  <si>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</si>
  <si>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</si>
  <si>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</si>
  <si>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</si>
  <si>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</si>
  <si>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</si>
  <si>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</si>
  <si>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</si>
  <si>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</si>
  <si>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</si>
  <si>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</si>
  <si>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</si>
  <si>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</si>
  <si>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</si>
  <si>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</si>
  <si>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</si>
  <si>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</si>
  <si>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</si>
  <si>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</si>
  <si>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</si>
  <si>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</si>
  <si>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</si>
  <si>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</si>
  <si>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</si>
  <si>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</si>
  <si>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</si>
  <si>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</si>
  <si>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</si>
  <si>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</si>
  <si>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</si>
  <si>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</si>
  <si>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</si>
  <si>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</si>
  <si>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</si>
  <si>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</si>
  <si>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</si>
  <si>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</si>
  <si>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</si>
  <si>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</si>
  <si>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</si>
  <si>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</si>
  <si>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</si>
  <si>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</si>
  <si>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</si>
  <si>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</si>
  <si>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</si>
  <si>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</si>
  <si>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</si>
  <si>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</si>
  <si>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</si>
  <si>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</si>
  <si>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</si>
  <si>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</si>
  <si>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</si>
  <si>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</si>
  <si>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</si>
  <si>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</si>
  <si>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</si>
  <si>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</si>
  <si>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</si>
  <si>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</si>
  <si>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</si>
  <si>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</si>
  <si>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</si>
  <si>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</si>
  <si>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</si>
  <si>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</si>
  <si>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</si>
  <si>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</si>
  <si>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</si>
  <si>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</si>
  <si>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</si>
  <si>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</si>
  <si>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</si>
  <si>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</si>
  <si>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</si>
  <si>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</si>
  <si>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</si>
  <si>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</si>
  <si>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</si>
  <si>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</si>
  <si>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</si>
  <si>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</si>
  <si>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</si>
  <si>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</si>
  <si>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</si>
  <si>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</si>
  <si>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</si>
  <si>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</si>
  <si>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</si>
  <si>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</si>
  <si>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</si>
  <si>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</si>
  <si>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</si>
  <si>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</si>
  <si>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</si>
  <si>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</si>
  <si>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</si>
  <si>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</si>
  <si>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</si>
  <si>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</si>
  <si>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</si>
  <si>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</si>
  <si>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</si>
  <si>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</si>
  <si>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</si>
  <si>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</si>
  <si>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</si>
  <si>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</si>
  <si>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</si>
  <si>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</si>
  <si>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</si>
  <si>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</si>
  <si>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</si>
  <si>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</si>
  <si>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</si>
  <si>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</si>
  <si>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</si>
  <si>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</si>
  <si>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</si>
  <si>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</si>
  <si>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</si>
  <si>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</si>
  <si>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</si>
  <si>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</si>
  <si>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</si>
  <si>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</si>
  <si>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</si>
  <si>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</si>
  <si>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</si>
  <si>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</si>
  <si>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</si>
  <si>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</si>
  <si>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</si>
  <si>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</si>
  <si>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</si>
  <si>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</si>
  <si>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</si>
  <si>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</si>
  <si>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</si>
  <si>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</si>
  <si>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</si>
  <si>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</si>
  <si>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</si>
  <si>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</si>
  <si>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</si>
  <si>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</si>
  <si>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</si>
  <si>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</si>
  <si>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</si>
  <si>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</si>
  <si>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</si>
  <si>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</si>
  <si>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</si>
  <si>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</si>
  <si>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</si>
  <si>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</si>
  <si>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</si>
  <si>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</si>
  <si>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</si>
  <si>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</si>
  <si>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</si>
  <si>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</si>
  <si>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</si>
  <si>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</si>
  <si>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</si>
  <si>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</si>
  <si>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</si>
  <si>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</si>
  <si>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</si>
  <si>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</si>
  <si>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</si>
  <si>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</si>
  <si>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</si>
  <si>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</si>
  <si>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</si>
  <si>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</si>
  <si>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</si>
  <si>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</si>
  <si>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</si>
  <si>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</si>
  <si>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</si>
  <si>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</si>
  <si>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</si>
  <si>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</si>
  <si>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</si>
  <si>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</si>
  <si>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</si>
  <si>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</si>
  <si>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</si>
  <si>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</si>
  <si>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</si>
  <si>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</si>
  <si>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</si>
  <si>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</si>
  <si>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</si>
  <si>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</si>
  <si>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</si>
  <si>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</si>
  <si>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</si>
  <si>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</si>
  <si>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</si>
  <si>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</si>
  <si>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</si>
  <si>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</si>
  <si>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</si>
  <si>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</si>
  <si>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</si>
  <si>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</si>
  <si>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</si>
  <si>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</si>
  <si>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</si>
  <si>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</si>
  <si>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</si>
  <si>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</si>
  <si>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</si>
  <si>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</si>
  <si>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</si>
  <si>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</si>
  <si>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</si>
  <si>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</si>
  <si>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</si>
  <si>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</si>
  <si>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</si>
  <si>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</si>
  <si>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</si>
  <si>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</si>
  <si>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</si>
  <si>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</si>
  <si>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</si>
  <si>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</si>
  <si>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</si>
  <si>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</si>
  <si>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</si>
  <si>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</si>
  <si>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</si>
  <si>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</si>
  <si>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</si>
  <si>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</si>
  <si>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</si>
  <si>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</si>
  <si>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</si>
  <si>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</si>
  <si>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</si>
  <si>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</si>
  <si>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</si>
  <si>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</si>
  <si>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</si>
  <si>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</si>
  <si>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</si>
  <si>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</si>
  <si>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</si>
  <si>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</si>
  <si>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</si>
  <si>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</si>
  <si>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</si>
  <si>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</si>
  <si>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</si>
  <si>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</si>
  <si>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</si>
  <si>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</si>
  <si>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</si>
  <si>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</si>
  <si>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</si>
  <si>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</si>
  <si>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</si>
  <si>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</si>
  <si>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</si>
  <si>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</si>
  <si>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</si>
  <si>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</si>
  <si>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</si>
  <si>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</si>
  <si>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</si>
  <si>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</si>
  <si>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</si>
  <si>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</si>
  <si>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</si>
  <si>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</si>
  <si>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</si>
  <si>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</si>
  <si>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</si>
  <si>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</si>
  <si>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</si>
  <si>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</si>
  <si>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</si>
  <si>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</si>
  <si>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</si>
  <si>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</si>
  <si>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</si>
  <si>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</si>
  <si>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</si>
  <si>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</si>
  <si>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</si>
  <si>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</si>
  <si>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</si>
  <si>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</si>
  <si>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</si>
  <si>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</si>
  <si>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</si>
  <si>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</si>
  <si>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</si>
  <si>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</si>
  <si>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</si>
  <si>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</si>
  <si>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</si>
  <si>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</si>
  <si>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</si>
  <si>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</si>
  <si>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</si>
  <si>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</si>
  <si>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</si>
  <si>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</si>
  <si>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</si>
  <si>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</si>
  <si>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</si>
  <si>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</si>
  <si>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</si>
  <si>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</si>
  <si>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</si>
  <si>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</si>
  <si>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</si>
  <si>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</si>
  <si>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</si>
  <si>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</si>
  <si>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</si>
  <si>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</si>
  <si>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</si>
  <si>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</si>
  <si>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</si>
  <si>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</si>
  <si>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</si>
  <si>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</si>
  <si>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</si>
  <si>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</si>
  <si>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</si>
  <si>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</si>
  <si>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</si>
  <si>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</si>
  <si>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</si>
  <si>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</si>
  <si>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</si>
  <si>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</si>
  <si>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</si>
  <si>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</si>
  <si>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</si>
  <si>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</si>
  <si>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</si>
  <si>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</si>
  <si>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</si>
  <si>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</si>
  <si>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</si>
  <si>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</si>
  <si>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</si>
  <si>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</si>
  <si>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</si>
  <si>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</si>
  <si>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</si>
  <si>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</si>
  <si>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</si>
  <si>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</si>
  <si>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</si>
  <si>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</si>
  <si>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</si>
  <si>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</si>
  <si>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</si>
  <si>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</si>
  <si>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</si>
  <si>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</si>
  <si>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</si>
  <si>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</si>
  <si>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</si>
  <si>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</si>
  <si>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</si>
  <si>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</si>
  <si>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</si>
  <si>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</si>
  <si>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</si>
  <si>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</si>
  <si>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</si>
  <si>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</si>
  <si>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</si>
  <si>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</si>
  <si>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</si>
  <si>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</si>
  <si>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</si>
  <si>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</si>
  <si>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</si>
  <si>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</si>
  <si>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</si>
  <si>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</si>
  <si>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</si>
  <si>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</si>
  <si>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</si>
  <si>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</si>
  <si>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</si>
  <si>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</si>
  <si>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</si>
  <si>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</si>
  <si>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</si>
  <si>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</si>
  <si>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</si>
  <si>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</si>
  <si>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</si>
  <si>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</si>
  <si>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</si>
  <si>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</si>
  <si>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</si>
  <si>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</si>
  <si>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</si>
  <si>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</si>
  <si>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</si>
  <si>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</si>
  <si>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</si>
  <si>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</si>
  <si>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</si>
  <si>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</si>
  <si>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</si>
  <si>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</si>
  <si>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</si>
  <si>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</si>
  <si>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</si>
  <si>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</si>
  <si>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</si>
  <si>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</si>
  <si>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</si>
  <si>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</si>
  <si>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</si>
  <si>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</si>
  <si>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</si>
  <si>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</si>
  <si>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</si>
  <si>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</si>
  <si>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</si>
  <si>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</si>
  <si>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</si>
  <si>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</si>
  <si>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</si>
  <si>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</si>
  <si>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</si>
  <si>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</si>
  <si>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</si>
  <si>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</si>
  <si>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</si>
  <si>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</si>
  <si>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</si>
  <si>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</si>
  <si>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</si>
  <si>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</si>
  <si>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</si>
  <si>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</si>
  <si>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</si>
  <si>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</si>
  <si>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</si>
  <si>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</si>
  <si>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</si>
  <si>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</si>
  <si>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</si>
  <si>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</si>
  <si>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</si>
  <si>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</si>
  <si>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</si>
  <si>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</si>
  <si>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</si>
  <si>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</si>
  <si>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</si>
  <si>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</si>
  <si>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</si>
  <si>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</si>
  <si>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</si>
  <si>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</si>
  <si>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</si>
  <si>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</si>
  <si>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</si>
  <si>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</si>
  <si>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</si>
  <si>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</si>
  <si>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</si>
  <si>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</si>
  <si>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</si>
  <si>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</si>
  <si>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</si>
  <si>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</si>
  <si>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</si>
  <si>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</si>
  <si>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</si>
  <si>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</si>
  <si>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</si>
  <si>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</si>
  <si>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</si>
  <si>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</si>
  <si>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</si>
  <si>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</si>
  <si>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</si>
  <si>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</si>
  <si>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</si>
  <si>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</si>
  <si>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</si>
  <si>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</si>
  <si>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</si>
  <si>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</si>
  <si>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</si>
  <si>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</si>
  <si>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</si>
  <si>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</si>
  <si>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</si>
  <si>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</si>
  <si>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</si>
  <si>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</si>
  <si>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</si>
  <si>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</si>
  <si>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</si>
  <si>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</si>
  <si>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</si>
  <si>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</si>
  <si>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</si>
  <si>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</si>
  <si>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</si>
  <si>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</si>
  <si>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</si>
  <si>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</si>
  <si>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</si>
  <si>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</si>
  <si>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</si>
  <si>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</si>
  <si>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</si>
  <si>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</si>
  <si>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</si>
  <si>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</si>
  <si>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</si>
  <si>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</si>
  <si>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</si>
  <si>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</si>
  <si>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</si>
  <si>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</si>
  <si>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</si>
  <si>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</si>
  <si>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</si>
  <si>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</si>
  <si>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</si>
  <si>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</si>
  <si>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</si>
  <si>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</si>
  <si>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</si>
  <si>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</si>
  <si>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</si>
  <si>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</si>
  <si>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</si>
  <si>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</si>
  <si>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</si>
  <si>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</si>
  <si>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</si>
  <si>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</si>
  <si>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</si>
  <si>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</si>
  <si>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</si>
  <si>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</si>
  <si>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</si>
  <si>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</si>
  <si>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</si>
  <si>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</si>
  <si>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</si>
  <si>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</si>
  <si>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</si>
  <si>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</si>
  <si>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</si>
  <si>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</si>
  <si>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</si>
  <si>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</si>
  <si>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</si>
  <si>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</si>
  <si>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</si>
  <si>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</si>
  <si>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</si>
  <si>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</si>
  <si>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</si>
  <si>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</si>
  <si>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</si>
  <si>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</si>
  <si>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</si>
  <si>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</si>
  <si>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</si>
  <si>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</si>
  <si>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</si>
  <si>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</si>
  <si>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</si>
  <si>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</si>
  <si>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</si>
  <si>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</si>
  <si>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</si>
  <si>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</si>
  <si>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</si>
  <si>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</si>
  <si>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</si>
  <si>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</si>
  <si>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</si>
  <si>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</si>
  <si>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</si>
  <si>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</si>
  <si>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</si>
  <si>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</si>
  <si>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</si>
  <si>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</si>
  <si>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</si>
  <si>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</si>
  <si>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</si>
  <si>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</si>
  <si>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</si>
  <si>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</si>
  <si>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</si>
  <si>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</si>
  <si>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</si>
  <si>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</si>
  <si>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</si>
  <si>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</si>
  <si>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</si>
  <si>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</si>
  <si>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</si>
  <si>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</si>
  <si>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</si>
  <si>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</si>
  <si>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</si>
  <si>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</si>
  <si>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</si>
  <si>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</si>
  <si>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</si>
  <si>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</si>
  <si>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</si>
  <si>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</si>
  <si>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</si>
  <si>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</si>
  <si>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</si>
  <si>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</si>
  <si>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</si>
  <si>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</si>
  <si>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</si>
  <si>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</si>
  <si>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</si>
  <si>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</si>
  <si>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</si>
  <si>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</si>
  <si>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</si>
  <si>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</si>
  <si>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</si>
  <si>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</si>
  <si>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</si>
  <si>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</si>
  <si>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</si>
  <si>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</si>
  <si>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</si>
  <si>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</si>
  <si>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</si>
  <si>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</si>
  <si>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</si>
  <si>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</si>
  <si>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</si>
  <si>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</si>
  <si>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</si>
  <si>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</si>
  <si>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</si>
  <si>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</si>
  <si>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</si>
  <si>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</si>
  <si>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</si>
  <si>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</si>
  <si>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</si>
  <si>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</si>
  <si>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</si>
  <si>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</si>
  <si>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</si>
  <si>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</si>
  <si>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</si>
  <si>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</si>
  <si>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</si>
  <si>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</si>
  <si>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</si>
  <si>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</si>
  <si>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</si>
  <si>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</si>
  <si>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</si>
  <si>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</si>
  <si>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</si>
  <si>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</si>
  <si>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</si>
  <si>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</si>
  <si>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</si>
  <si>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</si>
  <si>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</si>
  <si>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</si>
  <si>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</si>
  <si>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</si>
  <si>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</si>
  <si>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</si>
  <si>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</si>
  <si>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</si>
  <si>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</si>
  <si>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</si>
  <si>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</si>
  <si>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</si>
  <si>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</si>
  <si>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</si>
  <si>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</si>
  <si>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</si>
  <si>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</si>
  <si>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</si>
  <si>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</si>
  <si>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</si>
  <si>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</si>
  <si>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</si>
  <si>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</si>
  <si>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</si>
  <si>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</si>
  <si>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</si>
  <si>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</si>
  <si>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</si>
  <si>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</si>
  <si>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</si>
  <si>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</si>
  <si>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</si>
  <si>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</si>
  <si>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</si>
  <si>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</si>
  <si>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</si>
  <si>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</si>
  <si>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</si>
  <si>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</si>
  <si>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</si>
  <si>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</si>
  <si>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</si>
  <si>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</si>
  <si>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</si>
  <si>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</si>
  <si>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</si>
  <si>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</si>
  <si>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</si>
  <si>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</si>
  <si>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</si>
  <si>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</si>
  <si>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</si>
  <si>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</si>
  <si>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</si>
  <si>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</si>
  <si>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</si>
  <si>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</si>
  <si>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</si>
  <si>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</si>
  <si>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</si>
  <si>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</si>
  <si>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</si>
  <si>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</si>
  <si>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</si>
  <si>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</si>
  <si>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</si>
  <si>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</si>
  <si>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</si>
  <si>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</si>
  <si>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</si>
  <si>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</si>
  <si>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</si>
  <si>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</si>
  <si>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</si>
  <si>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</si>
  <si>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</si>
  <si>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</si>
  <si>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</si>
  <si>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</si>
  <si>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</si>
  <si>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</si>
  <si>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</si>
  <si>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</si>
  <si>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</si>
  <si>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</si>
  <si>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</si>
  <si>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</si>
  <si>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</si>
  <si>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</si>
  <si>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</si>
  <si>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</si>
  <si>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</si>
  <si>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</si>
  <si>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</si>
  <si>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</si>
  <si>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</si>
  <si>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</si>
  <si>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</si>
  <si>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</si>
  <si>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</si>
  <si>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</si>
  <si>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</si>
  <si>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</si>
  <si>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</si>
  <si>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</si>
  <si>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</si>
  <si>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</si>
  <si>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</si>
  <si>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</si>
  <si>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</si>
  <si>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</si>
  <si>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</si>
  <si>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</si>
  <si>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</si>
  <si>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</si>
  <si>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</si>
  <si>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</si>
  <si>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</si>
  <si>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</si>
  <si>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</si>
  <si>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</si>
  <si>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</si>
  <si>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</si>
  <si>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</si>
  <si>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</si>
  <si>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</si>
  <si>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</si>
  <si>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</si>
  <si>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</si>
  <si>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</si>
  <si>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</si>
  <si>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</si>
  <si>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</si>
  <si>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</si>
  <si>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</si>
  <si>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</si>
  <si>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</si>
  <si>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</si>
  <si>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</si>
  <si>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</si>
  <si>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</si>
  <si>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</si>
  <si>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</si>
  <si>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</si>
  <si>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</si>
  <si>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</si>
  <si>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</si>
  <si>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</si>
  <si>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</si>
  <si>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</si>
  <si>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</si>
  <si>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</si>
  <si>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</si>
  <si>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</si>
  <si>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</si>
  <si>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</si>
  <si>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</si>
  <si>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</si>
  <si>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</si>
  <si>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</si>
  <si>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</si>
  <si>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</si>
  <si>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</si>
  <si>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</si>
  <si>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</si>
  <si>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</si>
  <si>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</si>
  <si>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</si>
  <si>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</si>
  <si>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</si>
  <si>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</si>
  <si>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</si>
  <si>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</si>
  <si>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</si>
  <si>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</si>
  <si>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</si>
  <si>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</si>
  <si>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</si>
  <si>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</si>
  <si>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</si>
  <si>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</si>
  <si>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</si>
  <si>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</si>
  <si>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</si>
  <si>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</si>
  <si>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</si>
  <si>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</si>
  <si>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</si>
  <si>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</si>
  <si>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</si>
  <si>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</si>
  <si>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</si>
  <si>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</si>
  <si>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</si>
  <si>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</si>
  <si>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</si>
  <si>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</si>
  <si>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</si>
  <si>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</si>
  <si>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</si>
  <si>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</si>
  <si>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</si>
  <si>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</si>
  <si>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</si>
  <si>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</si>
  <si>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</si>
  <si>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</si>
  <si>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</si>
  <si>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</si>
  <si>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</si>
  <si>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</si>
  <si>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</si>
  <si>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</si>
  <si>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</si>
  <si>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</si>
  <si>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</si>
  <si>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</si>
  <si>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</si>
  <si>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</si>
  <si>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</si>
  <si>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</si>
  <si>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</si>
  <si>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</si>
  <si>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</si>
  <si>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</si>
  <si>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</si>
  <si>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</si>
  <si>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</si>
  <si>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</si>
  <si>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</si>
  <si>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</si>
  <si>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</si>
  <si>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</si>
  <si>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</si>
  <si>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</si>
  <si>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</si>
  <si>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</si>
  <si>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</si>
  <si>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</si>
  <si>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</si>
  <si>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</si>
  <si>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</si>
  <si>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</si>
  <si>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</si>
  <si>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</si>
  <si>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</si>
  <si>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</si>
  <si>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</si>
  <si>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</si>
  <si>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</si>
  <si>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</si>
  <si>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</si>
  <si>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</si>
  <si>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</si>
  <si>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</si>
  <si>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</si>
  <si>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</si>
  <si>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</si>
  <si>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</si>
  <si>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</si>
  <si>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</si>
  <si>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</si>
  <si>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</si>
  <si>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</si>
  <si>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</si>
  <si>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</si>
  <si>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</si>
  <si>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</si>
  <si>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</si>
  <si>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</si>
  <si>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</si>
  <si>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</si>
  <si>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</si>
  <si>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</si>
  <si>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</si>
  <si>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</si>
  <si>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</si>
  <si>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</si>
  <si>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</si>
  <si>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</si>
  <si>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</si>
  <si>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</si>
  <si>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</si>
  <si>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</si>
  <si>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</si>
  <si>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</si>
  <si>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</si>
  <si>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</si>
  <si>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</si>
  <si>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</si>
  <si>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</si>
  <si>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</si>
  <si>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</si>
  <si>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</si>
  <si>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</si>
  <si>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</si>
  <si>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</si>
  <si>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</si>
  <si>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</si>
  <si>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</si>
  <si>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</si>
  <si>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</si>
  <si>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</si>
  <si>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</si>
  <si>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</si>
  <si>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</si>
  <si>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</si>
  <si>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</si>
  <si>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</si>
  <si>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</si>
  <si>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</si>
  <si>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</si>
  <si>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</si>
  <si>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</si>
  <si>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</si>
  <si>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</si>
  <si>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</si>
  <si>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</si>
  <si>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</si>
  <si>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</si>
  <si>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</si>
  <si>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</si>
  <si>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</si>
  <si>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</si>
  <si>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</si>
  <si>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</si>
  <si>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</si>
  <si>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</si>
  <si>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</si>
  <si>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</si>
  <si>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</si>
  <si>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</si>
  <si>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</si>
  <si>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</si>
  <si>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</si>
  <si>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</si>
  <si>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</si>
  <si>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</si>
  <si>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</si>
  <si>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</si>
  <si>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</si>
  <si>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</si>
  <si>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</si>
  <si>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</si>
  <si>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</si>
  <si>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</si>
  <si>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</si>
  <si>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</si>
  <si>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</si>
  <si>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</si>
  <si>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</si>
  <si>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</si>
  <si>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</si>
  <si>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</si>
  <si>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</si>
  <si>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</si>
  <si>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</si>
  <si>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</si>
  <si>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</si>
  <si>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</si>
  <si>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</si>
  <si>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</si>
  <si>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</si>
  <si>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</si>
  <si>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</si>
  <si>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</si>
  <si>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</si>
  <si>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</si>
  <si>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</si>
  <si>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</si>
  <si>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</si>
  <si>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</si>
  <si>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</si>
  <si>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</si>
  <si>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</si>
  <si>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</si>
  <si>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</si>
  <si>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</si>
  <si>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</si>
  <si>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</si>
  <si>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</si>
  <si>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</si>
  <si>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</si>
  <si>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</si>
  <si>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</si>
  <si>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</si>
  <si>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</si>
  <si>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</si>
  <si>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</si>
  <si>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</si>
  <si>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</si>
  <si>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</si>
  <si>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</si>
  <si>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</si>
  <si>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</si>
  <si>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</si>
  <si>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</si>
  <si>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</si>
  <si>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</si>
  <si>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</si>
  <si>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</si>
  <si>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</si>
  <si>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</si>
  <si>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</si>
  <si>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</si>
  <si>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</si>
  <si>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</si>
  <si>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</si>
  <si>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</si>
  <si>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</si>
  <si>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</si>
  <si>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</si>
  <si>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</si>
  <si>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</si>
  <si>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</si>
  <si>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</si>
  <si>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</si>
  <si>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</si>
  <si>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</si>
  <si>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</si>
  <si>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</si>
  <si>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</si>
  <si>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</si>
  <si>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</si>
  <si>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</si>
  <si>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</si>
  <si>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</si>
  <si>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</si>
  <si>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</si>
  <si>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</si>
  <si>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</si>
  <si>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</si>
  <si>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</si>
  <si>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</si>
  <si>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</si>
  <si>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</si>
  <si>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</si>
  <si>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</si>
  <si>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</si>
  <si>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</si>
  <si>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</si>
  <si>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</si>
  <si>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</si>
  <si>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</si>
  <si>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</si>
  <si>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</si>
  <si>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</si>
  <si>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</si>
  <si>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</si>
  <si>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</si>
  <si>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</si>
  <si>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</si>
  <si>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</si>
  <si>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</si>
  <si>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</si>
  <si>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</si>
  <si>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</si>
  <si>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</si>
  <si>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</si>
  <si>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</si>
  <si>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</si>
  <si>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</si>
  <si>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</si>
  <si>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</si>
  <si>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</si>
  <si>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</si>
  <si>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</si>
  <si>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</si>
  <si>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</si>
  <si>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</si>
  <si>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</si>
  <si>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</si>
  <si>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</si>
  <si>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</si>
  <si>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</si>
  <si>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</si>
  <si>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</si>
  <si>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</si>
  <si>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</si>
  <si>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</si>
  <si>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</si>
  <si>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</si>
  <si>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</si>
  <si>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</si>
  <si>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</si>
  <si>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</si>
  <si>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</si>
  <si>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</si>
  <si>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</si>
  <si>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</si>
  <si>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</si>
  <si>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</si>
  <si>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</si>
  <si>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</si>
  <si>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</si>
  <si>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</si>
  <si>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</si>
  <si>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</si>
  <si>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</si>
  <si>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</si>
  <si>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</si>
  <si>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</si>
  <si>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</si>
  <si>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</si>
  <si>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</si>
  <si>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</si>
  <si>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</si>
  <si>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</si>
  <si>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</si>
  <si>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</si>
  <si>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</si>
  <si>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</si>
  <si>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</si>
  <si>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</si>
  <si>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</si>
  <si>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</si>
  <si>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</si>
  <si>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</si>
  <si>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</si>
  <si>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</si>
  <si>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</si>
  <si>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</si>
  <si>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</si>
  <si>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</si>
  <si>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</si>
  <si>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</si>
  <si>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</si>
  <si>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</si>
  <si>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</si>
  <si>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</si>
  <si>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</si>
  <si>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</si>
  <si>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</si>
  <si>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</si>
  <si>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</si>
  <si>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</si>
  <si>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</si>
  <si>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</si>
  <si>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</si>
  <si>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</si>
  <si>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</si>
  <si>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</si>
  <si>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</si>
  <si>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</si>
  <si>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</si>
  <si>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</si>
  <si>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</si>
  <si>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</si>
  <si>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</si>
  <si>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</si>
  <si>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</si>
  <si>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</si>
  <si>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</si>
  <si>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</si>
  <si>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</si>
  <si>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</si>
  <si>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</si>
  <si>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</si>
  <si>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</si>
  <si>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</si>
  <si>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</si>
  <si>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</si>
  <si>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</si>
  <si>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</si>
  <si>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</si>
  <si>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</si>
  <si>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</si>
  <si>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</si>
  <si>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</si>
  <si>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</si>
  <si>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</si>
  <si>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</si>
  <si>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</si>
  <si>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</si>
  <si>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</si>
  <si>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</si>
  <si>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</si>
  <si>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</si>
  <si>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</si>
  <si>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</si>
  <si>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</si>
  <si>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</si>
  <si>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</si>
  <si>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</si>
  <si>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</si>
  <si>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</si>
  <si>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</si>
  <si>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</si>
  <si>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</si>
  <si>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</si>
  <si>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</si>
  <si>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</si>
  <si>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</si>
  <si>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</si>
  <si>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</si>
  <si>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</si>
  <si>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</si>
  <si>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</si>
  <si>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</si>
  <si>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</si>
  <si>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</si>
  <si>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</si>
  <si>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</si>
  <si>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</si>
  <si>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</si>
  <si>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</si>
  <si>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</si>
  <si>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</si>
  <si>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</si>
  <si>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</si>
  <si>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</si>
  <si>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</si>
  <si>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</si>
  <si>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</si>
  <si>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</si>
  <si>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</si>
  <si>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</si>
  <si>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</si>
  <si>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</si>
  <si>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</si>
  <si>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</si>
  <si>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</si>
  <si>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</si>
  <si>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</si>
  <si>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</si>
  <si>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</si>
  <si>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</si>
  <si>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</si>
  <si>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</si>
  <si>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</si>
  <si>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</si>
  <si>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</si>
  <si>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</si>
  <si>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</si>
  <si>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</si>
  <si>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</si>
  <si>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</si>
  <si>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</si>
  <si>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</si>
  <si>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</si>
  <si>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</si>
  <si>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</si>
  <si>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</si>
  <si>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</si>
  <si>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</si>
  <si>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</si>
  <si>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</si>
  <si>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</si>
  <si>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</si>
  <si>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</si>
  <si>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</si>
  <si>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</si>
  <si>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</si>
  <si>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</si>
  <si>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</si>
  <si>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</si>
  <si>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</si>
  <si>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</si>
  <si>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</si>
  <si>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</si>
  <si>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</si>
  <si>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</si>
  <si>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</si>
  <si>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</si>
  <si>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</si>
  <si>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</si>
  <si>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</si>
  <si>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</si>
  <si>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</si>
  <si>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</si>
  <si>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</si>
  <si>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</si>
  <si>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</si>
  <si>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</si>
  <si>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</si>
  <si>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</si>
  <si>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</si>
  <si>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</si>
  <si>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</si>
  <si>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</si>
  <si>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</si>
  <si>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</si>
  <si>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</si>
  <si>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</si>
  <si>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</si>
  <si>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</si>
  <si>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</si>
  <si>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</si>
  <si>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</si>
  <si>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</si>
  <si>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</si>
  <si>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</si>
  <si>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</si>
  <si>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</si>
  <si>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</si>
  <si>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</si>
  <si>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</si>
  <si>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</si>
  <si>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</si>
  <si>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</si>
  <si>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</si>
  <si>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</si>
  <si>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</si>
  <si>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</si>
  <si>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</si>
  <si>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</si>
  <si>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</si>
  <si>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</si>
  <si>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</si>
  <si>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</si>
  <si>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</si>
  <si>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</si>
  <si>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</si>
  <si>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</si>
  <si>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</si>
  <si>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</si>
  <si>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</si>
  <si>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</si>
  <si>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</si>
  <si>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</si>
  <si>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</si>
  <si>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</si>
  <si>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</si>
  <si>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</si>
  <si>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</si>
  <si>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</si>
  <si>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</si>
  <si>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</si>
  <si>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</si>
  <si>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</si>
  <si>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</si>
  <si>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</si>
  <si>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</si>
  <si>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</si>
  <si>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</si>
  <si>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</si>
  <si>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</si>
  <si>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</si>
  <si>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</si>
  <si>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</si>
  <si>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</si>
  <si>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</si>
  <si>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</si>
  <si>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</si>
  <si>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</si>
  <si>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</si>
  <si>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</si>
  <si>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</si>
  <si>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</si>
  <si>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</si>
  <si>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</si>
  <si>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</si>
  <si>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</si>
  <si>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</si>
  <si>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</si>
  <si>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</si>
  <si>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</si>
  <si>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</si>
  <si>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</si>
  <si>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</si>
  <si>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</si>
  <si>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</si>
  <si>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</si>
  <si>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</si>
  <si>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</si>
  <si>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</si>
  <si>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</si>
  <si>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</si>
  <si>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</si>
  <si>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</si>
  <si>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</si>
  <si>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</si>
  <si>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</si>
  <si>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</si>
  <si>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</si>
  <si>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</si>
  <si>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</si>
  <si>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</si>
  <si>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</si>
  <si>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</si>
  <si>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</si>
  <si>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</si>
  <si>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</si>
  <si>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</si>
  <si>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</si>
  <si>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</si>
  <si>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</si>
  <si>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</si>
  <si>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</si>
  <si>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</si>
  <si>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</si>
  <si>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</si>
  <si>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</si>
  <si>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</si>
  <si>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</si>
  <si>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</si>
  <si>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</si>
  <si>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</si>
  <si>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</si>
  <si>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</si>
  <si>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</si>
  <si>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</si>
  <si>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</si>
  <si>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</si>
  <si>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</si>
  <si>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</si>
  <si>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</si>
  <si>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</si>
  <si>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</si>
  <si>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</si>
  <si>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</si>
  <si>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</si>
  <si>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</si>
  <si>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</si>
  <si>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</si>
  <si>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</si>
  <si>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</si>
  <si>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</si>
  <si>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</si>
  <si>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</si>
  <si>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</si>
  <si>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</si>
  <si>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</si>
  <si>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</si>
  <si>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</si>
  <si>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</si>
  <si>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</si>
  <si>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</si>
  <si>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</si>
  <si>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</si>
  <si>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</si>
  <si>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</si>
  <si>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</si>
  <si>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</si>
  <si>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</si>
  <si>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</si>
  <si>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</si>
  <si>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</si>
  <si>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</si>
  <si>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</si>
  <si>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</si>
  <si>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</si>
  <si>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</si>
  <si>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</si>
  <si>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</si>
  <si>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</si>
  <si>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</si>
  <si>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</si>
  <si>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</si>
  <si>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</si>
  <si>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</si>
  <si>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</si>
  <si>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</si>
  <si>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</si>
  <si>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</si>
  <si>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</si>
  <si>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</si>
  <si>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</si>
  <si>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</si>
  <si>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</si>
  <si>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</si>
  <si>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</si>
  <si>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</si>
  <si>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</si>
  <si>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</si>
  <si>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</si>
  <si>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</si>
  <si>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</si>
  <si>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</si>
  <si>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</si>
  <si>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</si>
  <si>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</si>
  <si>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</si>
  <si>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</si>
  <si>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</si>
  <si>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</si>
  <si>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</si>
  <si>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</si>
  <si>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</si>
  <si>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</si>
  <si>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</si>
  <si>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</si>
  <si>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</si>
  <si>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</si>
  <si>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</si>
  <si>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</si>
  <si>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</si>
  <si>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</si>
  <si>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</si>
  <si>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</si>
  <si>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</si>
  <si>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</si>
  <si>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</si>
  <si>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</si>
  <si>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</si>
  <si>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</si>
  <si>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</si>
  <si>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</si>
  <si>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</si>
  <si>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</si>
  <si>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</si>
  <si>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</si>
  <si>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</si>
  <si>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</si>
  <si>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</si>
  <si>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</si>
  <si>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</si>
  <si>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</si>
  <si>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</si>
  <si>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</si>
  <si>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</si>
  <si>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</si>
  <si>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</si>
  <si>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</si>
  <si>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</si>
  <si>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</si>
  <si>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</si>
  <si>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</si>
  <si>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</si>
  <si>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</si>
  <si>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</si>
  <si>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</si>
  <si>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</si>
  <si>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</si>
  <si>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</si>
  <si>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</si>
  <si>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</si>
  <si>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</si>
  <si>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</si>
  <si>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</si>
  <si>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</si>
  <si>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</si>
  <si>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</si>
  <si>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</si>
  <si>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</si>
  <si>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</si>
  <si>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</si>
  <si>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</si>
  <si>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</si>
  <si>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</si>
  <si>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</si>
  <si>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</si>
  <si>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</si>
  <si>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</si>
  <si>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</si>
  <si>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</si>
  <si>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</si>
  <si>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</si>
  <si>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</si>
  <si>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</si>
  <si>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</si>
  <si>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</si>
  <si>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</si>
  <si>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</si>
  <si>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</si>
  <si>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</si>
  <si>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</si>
  <si>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</si>
  <si>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</si>
  <si>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</si>
  <si>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</si>
  <si>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</si>
  <si>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</si>
  <si>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</si>
  <si>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</si>
  <si>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</si>
  <si>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</si>
  <si>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</si>
  <si>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</si>
  <si>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</si>
  <si>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</si>
  <si>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</si>
  <si>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</si>
  <si>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</si>
  <si>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</si>
  <si>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</si>
  <si>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</si>
  <si>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</si>
  <si>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</si>
  <si>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</si>
  <si>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</si>
  <si>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</si>
  <si>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</si>
  <si>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</si>
  <si>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</si>
  <si>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</si>
  <si>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</si>
  <si>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</si>
  <si>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</si>
  <si>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</si>
  <si>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</si>
  <si>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</si>
  <si>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</si>
  <si>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</si>
  <si>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</si>
  <si>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</si>
  <si>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</si>
  <si>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</si>
  <si>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</si>
  <si>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</si>
  <si>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</si>
  <si>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</si>
  <si>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</si>
  <si>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</si>
  <si>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</si>
  <si>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</si>
  <si>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</si>
  <si>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</si>
  <si>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</si>
  <si>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</si>
  <si>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</si>
  <si>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</si>
  <si>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</si>
  <si>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</si>
  <si>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</si>
  <si>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</si>
  <si>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</si>
  <si>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</si>
  <si>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</si>
  <si>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</si>
  <si>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</si>
  <si>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</si>
  <si>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</si>
  <si>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</si>
  <si>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</si>
  <si>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</si>
  <si>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</si>
  <si>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</si>
  <si>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</si>
  <si>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</si>
  <si>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</si>
  <si>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</si>
  <si>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</si>
  <si>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</si>
  <si>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</si>
  <si>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</si>
  <si>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</si>
  <si>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</si>
  <si>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</si>
  <si>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</si>
  <si>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</si>
  <si>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</si>
  <si>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</si>
  <si>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</si>
  <si>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</si>
  <si>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</si>
  <si>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</si>
  <si>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</si>
  <si>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</si>
  <si>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</si>
  <si>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</si>
  <si>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</si>
  <si>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</si>
  <si>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</si>
  <si>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</si>
  <si>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</si>
  <si>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</si>
  <si>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</si>
  <si>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</si>
  <si>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</si>
  <si>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</si>
  <si>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</si>
  <si>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</si>
  <si>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</si>
  <si>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</si>
  <si>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</si>
  <si>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</si>
  <si>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</si>
  <si>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</si>
  <si>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</si>
  <si>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</si>
  <si>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</si>
  <si>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</si>
  <si>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</si>
  <si>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</si>
  <si>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</si>
  <si>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</si>
  <si>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</si>
  <si>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</si>
  <si>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</si>
  <si>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</si>
  <si>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</si>
  <si>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</si>
  <si>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</si>
  <si>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</si>
  <si>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</si>
  <si>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</si>
  <si>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</si>
  <si>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</si>
  <si>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</si>
  <si>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</si>
  <si>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</si>
  <si>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</si>
  <si>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</si>
  <si>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</si>
  <si>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</si>
  <si>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</si>
  <si>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</si>
  <si>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</si>
  <si>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</si>
  <si>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</si>
  <si>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</si>
  <si>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</si>
  <si>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</si>
  <si>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</si>
  <si>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</si>
  <si>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</si>
  <si>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</si>
  <si>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</si>
  <si>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</si>
  <si>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</si>
  <si>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</si>
  <si>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</si>
  <si>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</si>
  <si>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</si>
  <si>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</si>
  <si>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</si>
  <si>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</si>
  <si>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</si>
  <si>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</si>
  <si>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</si>
  <si>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</si>
  <si>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</si>
  <si>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</si>
  <si>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</si>
  <si>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</si>
  <si>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</si>
  <si>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</si>
  <si>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</si>
  <si>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</si>
  <si>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</si>
  <si>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</si>
  <si>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</si>
  <si>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</si>
  <si>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</si>
  <si>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</si>
  <si>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</si>
  <si>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</si>
  <si>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</si>
  <si>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</si>
  <si>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</si>
  <si>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</si>
  <si>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</si>
  <si>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</si>
  <si>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</si>
  <si>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</si>
  <si>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</si>
  <si>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</si>
  <si>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</si>
  <si>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</si>
  <si>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</si>
  <si>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</si>
  <si>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</si>
  <si>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</si>
  <si>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</si>
  <si>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</si>
  <si>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</si>
  <si>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</si>
  <si>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</si>
  <si>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</si>
  <si>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</si>
  <si>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</si>
  <si>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</si>
  <si>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</si>
  <si>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</si>
  <si>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</si>
  <si>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</si>
  <si>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</si>
  <si>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</si>
  <si>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</si>
  <si>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</si>
  <si>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</si>
  <si>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</si>
  <si>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</si>
  <si>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</si>
  <si>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</si>
  <si>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</si>
  <si>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</si>
  <si>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</si>
  <si>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</si>
  <si>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</si>
  <si>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</si>
  <si>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</si>
  <si>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</si>
  <si>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</si>
  <si>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</si>
  <si>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</si>
  <si>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</si>
  <si>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</si>
  <si>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</si>
  <si>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</si>
  <si>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</si>
  <si>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</si>
  <si>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</si>
  <si>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</si>
  <si>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</si>
  <si>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</si>
  <si>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</si>
  <si>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</si>
  <si>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</si>
  <si>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</si>
  <si>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</si>
  <si>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</si>
  <si>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</si>
  <si>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</si>
  <si>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</si>
  <si>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</si>
  <si>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</si>
  <si>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</si>
  <si>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</si>
  <si>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</si>
  <si>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</si>
  <si>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</si>
  <si>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</si>
  <si>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</si>
  <si>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</si>
  <si>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</si>
  <si>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</si>
  <si>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</si>
  <si>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</si>
  <si>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</si>
  <si>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</si>
  <si>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</si>
  <si>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</si>
  <si>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</si>
  <si>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</si>
  <si>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</si>
  <si>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</si>
  <si>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</si>
  <si>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</si>
  <si>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</si>
  <si>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</si>
  <si>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</si>
  <si>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</si>
  <si>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</si>
  <si>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</si>
  <si>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</si>
  <si>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</si>
  <si>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</si>
  <si>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</si>
  <si>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</si>
  <si>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</si>
  <si>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</si>
  <si>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</si>
  <si>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</si>
  <si>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</si>
  <si>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</si>
  <si>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</si>
  <si>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</si>
  <si>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</si>
  <si>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</si>
  <si>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</si>
  <si>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</si>
  <si>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</si>
  <si>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</si>
  <si>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</si>
  <si>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</si>
  <si>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</si>
  <si>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</si>
  <si>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</si>
  <si>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</si>
  <si>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</si>
  <si>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</si>
  <si>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</si>
  <si>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</si>
  <si>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</si>
  <si>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</si>
  <si>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</si>
  <si>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</si>
  <si>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</si>
  <si>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</si>
  <si>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</si>
  <si>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</si>
  <si>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</si>
  <si>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</si>
  <si>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</si>
  <si>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</si>
  <si>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</si>
  <si>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</si>
  <si>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</si>
  <si>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</si>
  <si>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</si>
  <si>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</si>
  <si>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</si>
  <si>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</si>
  <si>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</si>
  <si>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</si>
  <si>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</si>
  <si>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</si>
  <si>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</si>
  <si>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</si>
  <si>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</si>
  <si>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</si>
  <si>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</si>
  <si>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</si>
  <si>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</si>
  <si>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</si>
  <si>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</si>
  <si>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</si>
  <si>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</si>
  <si>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</si>
  <si>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</si>
  <si>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</si>
  <si>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</si>
  <si>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</si>
  <si>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</si>
  <si>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</si>
  <si>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</si>
  <si>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</si>
  <si>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</si>
  <si>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</si>
  <si>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</si>
  <si>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</si>
  <si>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</si>
  <si>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</si>
  <si>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</si>
  <si>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</si>
  <si>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</si>
  <si>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</si>
  <si>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</si>
  <si>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</si>
  <si>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</si>
  <si>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</si>
  <si>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</si>
  <si>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</si>
  <si>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</si>
  <si>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</si>
  <si>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</si>
  <si>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</si>
  <si>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</si>
  <si>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</si>
  <si>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</si>
  <si>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</si>
  <si>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</si>
  <si>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</si>
  <si>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</si>
  <si>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</si>
  <si>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</si>
  <si>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</si>
  <si>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</si>
  <si>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</si>
  <si>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</si>
  <si>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</si>
  <si>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</si>
  <si>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</si>
  <si>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</si>
  <si>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</si>
  <si>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</si>
  <si>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</si>
  <si>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</si>
  <si>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</si>
  <si>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</si>
  <si>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</si>
  <si>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</si>
  <si>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</si>
  <si>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</si>
  <si>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</si>
  <si>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</si>
  <si>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</si>
  <si>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</si>
  <si>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</si>
  <si>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</si>
  <si>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</si>
  <si>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</si>
  <si>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</si>
  <si>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</si>
  <si>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</si>
  <si>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</si>
  <si>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</si>
  <si>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</si>
  <si>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</si>
  <si>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</si>
  <si>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</si>
  <si>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</si>
  <si>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</si>
  <si>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</si>
  <si>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</si>
  <si>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</si>
  <si>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</si>
  <si>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</si>
  <si>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</si>
  <si>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</si>
  <si>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</si>
  <si>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</si>
  <si>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</si>
  <si>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</si>
  <si>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</si>
  <si>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</si>
  <si>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</si>
  <si>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</si>
  <si>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</si>
  <si>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</si>
  <si>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</si>
  <si>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</si>
  <si>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</si>
  <si>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</si>
  <si>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</si>
  <si>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</si>
  <si>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</si>
  <si>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</si>
  <si>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</si>
  <si>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</si>
  <si>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</si>
  <si>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</si>
  <si>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</si>
  <si>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</si>
  <si>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</si>
  <si>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</si>
  <si>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</si>
  <si>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</si>
  <si>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</si>
  <si>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</si>
  <si>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</si>
  <si>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</si>
  <si>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</si>
  <si>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</si>
  <si>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</si>
  <si>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</si>
  <si>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</si>
  <si>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</si>
  <si>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</si>
  <si>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</si>
  <si>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</si>
  <si>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</si>
  <si>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</si>
  <si>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</si>
  <si>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</si>
  <si>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</si>
  <si>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</si>
  <si>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</si>
  <si>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</si>
  <si>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</si>
  <si>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</si>
  <si>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</si>
  <si>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</si>
  <si>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</si>
  <si>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</si>
  <si>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</si>
  <si>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</si>
  <si>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</si>
  <si>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</si>
  <si>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</si>
  <si>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</si>
  <si>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</si>
  <si>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</si>
  <si>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</si>
  <si>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</si>
  <si>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</si>
  <si>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</si>
  <si>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</si>
  <si>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</si>
  <si>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</si>
  <si>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</si>
  <si>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</si>
  <si>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</si>
  <si>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</si>
  <si>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</si>
  <si>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</si>
  <si>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</si>
  <si>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</si>
  <si>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</si>
  <si>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</si>
  <si>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</si>
  <si>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</si>
  <si>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</si>
  <si>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</si>
  <si>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</si>
  <si>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</si>
  <si>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</si>
  <si>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</si>
  <si>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</si>
  <si>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</si>
  <si>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</si>
  <si>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</si>
  <si>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</si>
  <si>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</si>
  <si>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</si>
  <si>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</si>
  <si>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</si>
  <si>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</si>
  <si>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</si>
  <si>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</si>
  <si>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</si>
  <si>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</si>
  <si>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</si>
  <si>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</si>
  <si>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</si>
  <si>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</si>
  <si>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</si>
  <si>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</si>
  <si>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</si>
  <si>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</si>
  <si>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</si>
  <si>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</si>
  <si>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</si>
  <si>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</si>
  <si>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</si>
  <si>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</si>
  <si>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</si>
  <si>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</si>
  <si>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</si>
  <si>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</si>
  <si>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</si>
  <si>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</si>
  <si>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</si>
  <si>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</si>
  <si>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</si>
  <si>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</si>
  <si>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</si>
  <si>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</si>
  <si>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</si>
  <si>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</si>
  <si>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</si>
  <si>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</si>
  <si>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</si>
  <si>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</si>
  <si>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</si>
  <si>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</si>
  <si>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</si>
  <si>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</si>
  <si>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</si>
  <si>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</si>
  <si>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</si>
  <si>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</si>
  <si>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</si>
  <si>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</si>
  <si>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</si>
  <si>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</si>
  <si>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</si>
  <si>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</si>
  <si>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</si>
  <si>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</si>
  <si>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</si>
  <si>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</si>
  <si>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</si>
  <si>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</si>
  <si>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</si>
  <si>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</si>
  <si>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</si>
  <si>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</si>
  <si>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</si>
  <si>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</si>
  <si>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</si>
  <si>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</si>
  <si>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</si>
  <si>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</si>
  <si>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</si>
  <si>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</si>
  <si>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</si>
  <si>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</si>
  <si>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</si>
  <si>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</si>
  <si>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</si>
  <si>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</si>
  <si>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</si>
  <si>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</si>
  <si>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</si>
  <si>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</si>
  <si>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</si>
  <si>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</si>
  <si>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</si>
  <si>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</si>
  <si>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</si>
  <si>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</si>
  <si>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</si>
  <si>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</si>
  <si>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</si>
  <si>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</si>
  <si>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</si>
  <si>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</si>
  <si>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</si>
  <si>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</si>
  <si>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</si>
  <si>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</si>
  <si>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</si>
  <si>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</si>
  <si>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</si>
  <si>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</si>
  <si>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</si>
  <si>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</si>
  <si>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</si>
  <si>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</si>
  <si>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</si>
  <si>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</si>
  <si>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</si>
  <si>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</si>
  <si>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</si>
  <si>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</si>
  <si>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</si>
  <si>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</si>
  <si>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</si>
  <si>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</si>
  <si>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</si>
  <si>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</si>
  <si>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</si>
  <si>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</si>
  <si>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</si>
  <si>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</si>
  <si>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</si>
  <si>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</si>
  <si>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</si>
  <si>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</si>
  <si>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</si>
  <si>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</si>
  <si>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</si>
  <si>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</si>
  <si>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</si>
  <si>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</si>
  <si>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</si>
  <si>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</si>
  <si>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</si>
  <si>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</si>
  <si>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</si>
  <si>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</si>
  <si>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</si>
  <si>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</si>
  <si>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</si>
  <si>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</si>
  <si>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</si>
  <si>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</si>
  <si>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</si>
  <si>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</si>
  <si>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</si>
  <si>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</si>
  <si>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</si>
  <si>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</si>
  <si>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</si>
  <si>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</si>
  <si>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</si>
  <si>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</si>
  <si>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</si>
  <si>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</si>
  <si>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</si>
  <si>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</si>
  <si>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</si>
  <si>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</si>
  <si>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</si>
  <si>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</si>
  <si>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</si>
  <si>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</si>
  <si>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</si>
  <si>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</si>
  <si>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</si>
  <si>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</si>
  <si>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</si>
  <si>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</si>
  <si>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</si>
  <si>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</si>
  <si>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</si>
  <si>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</si>
  <si>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</si>
  <si>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</si>
  <si>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</si>
  <si>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</si>
  <si>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</si>
  <si>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</si>
  <si>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</si>
  <si>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</si>
  <si>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</si>
  <si>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</si>
  <si>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</si>
  <si>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</si>
  <si>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</si>
  <si>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</si>
  <si>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</si>
  <si>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</si>
  <si>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</si>
  <si>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</si>
  <si>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</si>
  <si>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</si>
  <si>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</si>
  <si>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</si>
  <si>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</si>
  <si>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</si>
  <si>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</si>
  <si>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</si>
  <si>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</si>
  <si>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</si>
  <si>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</si>
  <si>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</si>
  <si>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</si>
  <si>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</si>
  <si>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</si>
  <si>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</si>
  <si>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</si>
  <si>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</si>
  <si>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</si>
  <si>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</si>
  <si>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</si>
  <si>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</si>
  <si>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</si>
  <si>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</si>
  <si>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</si>
  <si>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</si>
  <si>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</si>
  <si>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</si>
  <si>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</si>
  <si>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</si>
  <si>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</si>
  <si>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</si>
  <si>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</si>
  <si>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</si>
  <si>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</si>
  <si>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</si>
  <si>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</si>
  <si>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</si>
  <si>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</si>
  <si>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</si>
  <si>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</si>
  <si>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</si>
  <si>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</si>
  <si>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</si>
  <si>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</si>
  <si>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</si>
  <si>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</si>
  <si>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</si>
  <si>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</si>
  <si>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</si>
  <si>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</si>
  <si>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</si>
  <si>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</si>
  <si>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</si>
  <si>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</si>
  <si>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</si>
  <si>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</si>
  <si>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</si>
  <si>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</si>
  <si>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</si>
  <si>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</si>
  <si>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</si>
  <si>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</si>
  <si>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</si>
  <si>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</si>
  <si>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</si>
  <si>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</si>
  <si>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</si>
  <si>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</si>
  <si>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</si>
  <si>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</si>
  <si>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</si>
  <si>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</si>
  <si>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</si>
  <si>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</si>
  <si>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</si>
  <si>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</si>
  <si>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</si>
  <si>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</si>
  <si>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</si>
  <si>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</si>
  <si>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</si>
  <si>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</si>
  <si>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</si>
  <si>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</si>
  <si>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</si>
  <si>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</si>
  <si>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</si>
  <si>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</si>
  <si>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</si>
  <si>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</si>
  <si>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</si>
  <si>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</si>
  <si>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</si>
  <si>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</si>
  <si>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</si>
  <si>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</si>
  <si>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</si>
  <si>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</si>
  <si>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</si>
  <si>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</si>
  <si>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</si>
  <si>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</si>
  <si>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</si>
  <si>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</si>
  <si>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</si>
  <si>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</si>
  <si>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</si>
  <si>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</si>
  <si>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</si>
  <si>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</si>
  <si>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</si>
  <si>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</si>
  <si>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</si>
  <si>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</si>
  <si>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</si>
  <si>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</si>
  <si>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</si>
  <si>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</si>
  <si>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</si>
  <si>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</si>
  <si>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</si>
  <si>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</si>
  <si>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</si>
  <si>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</si>
  <si>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</si>
  <si>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</si>
  <si>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</si>
  <si>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</si>
  <si>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</si>
  <si>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</si>
  <si>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</si>
  <si>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</si>
  <si>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</si>
  <si>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</si>
  <si>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</si>
  <si>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</si>
  <si>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</si>
  <si>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</si>
  <si>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</si>
  <si>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</si>
  <si>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</si>
  <si>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</si>
  <si>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</si>
  <si>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</si>
  <si>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</si>
  <si>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</si>
  <si>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</si>
  <si>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</si>
  <si>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</si>
  <si>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</si>
  <si>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</si>
  <si>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</si>
  <si>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</si>
  <si>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</si>
  <si>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</si>
  <si>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</si>
  <si>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</si>
  <si>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</si>
  <si>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</si>
  <si>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</si>
  <si>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</si>
  <si>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</si>
  <si>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</si>
  <si>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</si>
  <si>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</si>
  <si>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</si>
  <si>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</si>
  <si>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</si>
  <si>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</si>
  <si>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</si>
  <si>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</si>
  <si>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</si>
  <si>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</si>
  <si>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</si>
  <si>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</si>
  <si>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</si>
  <si>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</si>
  <si>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</si>
  <si>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</si>
  <si>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</si>
  <si>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</si>
  <si>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</si>
  <si>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</si>
  <si>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</si>
  <si>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</si>
  <si>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</si>
  <si>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</si>
  <si>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</si>
  <si>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</si>
  <si>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</si>
  <si>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</si>
  <si>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</si>
  <si>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</si>
  <si>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</si>
  <si>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</si>
  <si>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</si>
  <si>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</si>
  <si>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</si>
  <si>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</si>
  <si>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</si>
  <si>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</si>
  <si>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</si>
  <si>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</si>
  <si>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</si>
  <si>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</si>
  <si>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</si>
  <si>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</si>
  <si>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</si>
  <si>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</si>
  <si>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</si>
  <si>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</si>
  <si>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</si>
  <si>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</si>
  <si>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</si>
  <si>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</si>
  <si>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</si>
  <si>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</si>
  <si>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</si>
  <si>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</si>
  <si>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</si>
  <si>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</si>
  <si>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</si>
  <si>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</si>
  <si>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</si>
  <si>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</si>
  <si>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</si>
  <si>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</si>
  <si>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</si>
  <si>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</si>
  <si>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</si>
  <si>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</si>
  <si>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</si>
  <si>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</si>
  <si>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</si>
  <si>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</si>
  <si>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</si>
  <si>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</si>
  <si>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</si>
  <si>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</si>
  <si>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</si>
  <si>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</si>
  <si>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</si>
  <si>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</si>
  <si>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</si>
  <si>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</si>
  <si>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</si>
  <si>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</si>
  <si>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</si>
  <si>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</si>
  <si>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</si>
  <si>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</si>
  <si>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</si>
  <si>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</si>
  <si>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</si>
  <si>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</si>
  <si>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</si>
  <si>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</si>
  <si>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</si>
  <si>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</si>
  <si>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</si>
  <si>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</si>
  <si>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</si>
  <si>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</si>
  <si>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</si>
  <si>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</si>
  <si>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</si>
  <si>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</si>
  <si>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</si>
  <si>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</si>
  <si>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</si>
  <si>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</si>
  <si>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</si>
  <si>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</si>
  <si>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</si>
  <si>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</si>
  <si>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</si>
  <si>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</si>
  <si>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</si>
  <si>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</si>
  <si>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</si>
  <si>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</si>
  <si>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</si>
  <si>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</si>
  <si>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</si>
  <si>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</si>
  <si>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</si>
  <si>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</si>
  <si>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</si>
  <si>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</si>
  <si>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</si>
  <si>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</si>
  <si>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</si>
  <si>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</si>
  <si>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</si>
  <si>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</si>
  <si>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</si>
  <si>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</si>
  <si>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</si>
  <si>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</si>
  <si>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</si>
  <si>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</si>
  <si>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</si>
  <si>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</si>
  <si>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</si>
  <si>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</si>
  <si>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</si>
  <si>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</si>
  <si>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</si>
  <si>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</si>
  <si>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</si>
  <si>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</si>
  <si>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</si>
  <si>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</si>
  <si>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</si>
  <si>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</si>
  <si>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</si>
  <si>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</si>
  <si>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</si>
  <si>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</si>
  <si>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</si>
  <si>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</si>
  <si>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</si>
  <si>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</si>
  <si>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</si>
  <si>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</si>
  <si>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</si>
  <si>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</si>
  <si>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</si>
  <si>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</si>
  <si>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</si>
  <si>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</si>
  <si>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</si>
  <si>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</si>
  <si>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</si>
  <si>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</si>
  <si>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</si>
  <si>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</si>
  <si>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</si>
  <si>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</si>
  <si>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</si>
  <si>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</si>
  <si>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</si>
  <si>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</si>
  <si>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</si>
  <si>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</si>
  <si>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</si>
  <si>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</si>
  <si>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</si>
  <si>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</si>
  <si>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</si>
  <si>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</si>
  <si>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</si>
  <si>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</si>
  <si>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</si>
  <si>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</si>
  <si>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</si>
  <si>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</si>
  <si>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</si>
  <si>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</si>
  <si>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</si>
  <si>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</si>
  <si>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</si>
  <si>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</si>
  <si>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</si>
  <si>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</si>
  <si>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</si>
  <si>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</si>
  <si>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</si>
  <si>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</si>
  <si>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</si>
  <si>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</si>
  <si>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</si>
  <si>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</si>
  <si>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</si>
  <si>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</si>
  <si>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</si>
  <si>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</si>
  <si>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</si>
  <si>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</si>
  <si>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</si>
  <si>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</si>
  <si>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</si>
  <si>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</si>
  <si>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</si>
  <si>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</si>
  <si>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</si>
  <si>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</si>
  <si>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</si>
  <si>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</si>
  <si>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</si>
  <si>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</si>
  <si>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</si>
  <si>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</si>
  <si>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</si>
  <si>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</si>
  <si>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</si>
  <si>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</si>
  <si>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</si>
  <si>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</si>
  <si>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</si>
  <si>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</si>
  <si>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</si>
  <si>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</si>
  <si>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</si>
  <si>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</si>
  <si>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</si>
  <si>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</si>
  <si>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</si>
  <si>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</si>
  <si>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</si>
  <si>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</si>
  <si>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</si>
  <si>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</si>
  <si>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</si>
  <si>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</si>
  <si>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</si>
  <si>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</si>
  <si>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</si>
  <si>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</si>
  <si>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</si>
  <si>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</si>
  <si>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</si>
  <si>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</si>
  <si>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</si>
  <si>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</si>
  <si>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</si>
  <si>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</si>
  <si>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</si>
  <si>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</si>
  <si>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</si>
  <si>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</si>
  <si>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</si>
  <si>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</si>
  <si>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</si>
  <si>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</si>
  <si>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</si>
  <si>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</si>
  <si>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</si>
  <si>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</si>
  <si>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</si>
  <si>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</si>
  <si>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</si>
  <si>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</si>
  <si>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</si>
  <si>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</si>
  <si>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</si>
  <si>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</si>
  <si>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</si>
  <si>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</si>
  <si>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</si>
  <si>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</si>
  <si>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</si>
  <si>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</si>
  <si>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</si>
  <si>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</si>
  <si>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</si>
  <si>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</si>
  <si>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</si>
  <si>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</si>
  <si>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</si>
  <si>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</si>
  <si>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</si>
  <si>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</si>
  <si>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</si>
  <si>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</si>
  <si>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</si>
  <si>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</si>
  <si>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</si>
  <si>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</si>
  <si>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</si>
  <si>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</si>
  <si>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</si>
  <si>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</si>
  <si>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</si>
  <si>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</si>
  <si>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</si>
  <si>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</si>
  <si>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</si>
  <si>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</si>
  <si>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</si>
  <si>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</si>
  <si>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</si>
  <si>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</si>
  <si>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</si>
  <si>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</si>
  <si>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</si>
  <si>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</si>
  <si>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</si>
  <si>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</si>
  <si>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</si>
  <si>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</si>
  <si>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</si>
  <si>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</si>
  <si>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</si>
  <si>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</si>
  <si>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</si>
  <si>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</si>
  <si>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</si>
  <si>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</si>
  <si>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</si>
  <si>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</si>
  <si>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</si>
  <si>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</si>
  <si>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</si>
  <si>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</si>
  <si>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</si>
  <si>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</si>
  <si>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</si>
  <si>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</si>
  <si>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</si>
  <si>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</si>
  <si>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</si>
  <si>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</si>
  <si>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</si>
  <si>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</si>
  <si>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</si>
  <si>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</si>
  <si>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</si>
  <si>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</si>
  <si>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</si>
  <si>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</si>
  <si>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</si>
  <si>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</si>
  <si>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</si>
  <si>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</si>
  <si>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</si>
  <si>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</si>
  <si>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</si>
  <si>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</si>
  <si>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</si>
  <si>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</si>
  <si>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</si>
  <si>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</si>
  <si>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</si>
  <si>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</si>
  <si>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</si>
  <si>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</si>
  <si>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</si>
  <si>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</si>
  <si>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</si>
  <si>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</si>
  <si>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</si>
  <si>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</si>
  <si>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</si>
  <si>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</si>
  <si>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</si>
  <si>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</si>
  <si>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</si>
  <si>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</si>
  <si>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</si>
  <si>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</si>
  <si>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</si>
  <si>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</si>
  <si>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</si>
  <si>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</si>
  <si>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</si>
  <si>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</si>
  <si>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</si>
  <si>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</si>
  <si>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</si>
  <si>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</si>
  <si>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</si>
  <si>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</si>
  <si>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</si>
  <si>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</si>
  <si>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</si>
  <si>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</si>
  <si>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</si>
  <si>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</si>
  <si>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</si>
  <si>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</si>
  <si>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</si>
  <si>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</si>
  <si>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</si>
  <si>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</si>
  <si>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</si>
  <si>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</si>
  <si>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</si>
  <si>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</si>
  <si>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</si>
  <si>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</si>
  <si>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</si>
  <si>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</si>
  <si>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</si>
  <si>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</si>
  <si>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</si>
  <si>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</si>
  <si>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</si>
  <si>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</si>
  <si>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</si>
  <si>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</si>
  <si>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</si>
  <si>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</si>
  <si>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</si>
  <si>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</si>
  <si>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</si>
  <si>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</si>
  <si>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</si>
  <si>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</si>
  <si>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</si>
  <si>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</si>
  <si>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</si>
  <si>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</si>
  <si>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</si>
  <si>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</si>
  <si>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</si>
  <si>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</si>
  <si>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</si>
  <si>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</si>
  <si>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</si>
  <si>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</si>
  <si>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</si>
  <si>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</si>
  <si>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</si>
  <si>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</si>
  <si>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</si>
  <si>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</si>
  <si>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</si>
  <si>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</si>
  <si>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</si>
  <si>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</si>
  <si>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</si>
  <si>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</si>
  <si>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</si>
  <si>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</si>
  <si>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</si>
  <si>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</si>
  <si>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</si>
  <si>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</si>
  <si>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</si>
  <si>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</si>
  <si>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</si>
  <si>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</si>
  <si>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</si>
  <si>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</si>
  <si>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</si>
  <si>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</si>
  <si>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</si>
  <si>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</si>
  <si>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</si>
  <si>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</si>
  <si>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</si>
  <si>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</si>
  <si>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</si>
  <si>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</si>
  <si>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</si>
  <si>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</si>
  <si>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</si>
  <si>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</si>
  <si>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</si>
  <si>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</si>
  <si>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</si>
  <si>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</si>
  <si>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</si>
  <si>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</si>
  <si>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</si>
  <si>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</si>
  <si>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</si>
  <si>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</si>
  <si>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</si>
  <si>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</si>
  <si>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</si>
  <si>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</si>
  <si>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</si>
  <si>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</si>
  <si>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</si>
  <si>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</si>
  <si>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</si>
  <si>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</si>
  <si>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</si>
  <si>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</si>
  <si>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</si>
  <si>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</si>
  <si>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</si>
  <si>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</si>
  <si>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</si>
  <si>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</si>
  <si>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</si>
  <si>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</si>
  <si>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</si>
  <si>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</si>
  <si>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</si>
  <si>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</si>
  <si>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</si>
  <si>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</si>
  <si>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</si>
  <si>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</si>
  <si>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</si>
  <si>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</si>
  <si>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</si>
  <si>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</si>
  <si>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</si>
  <si>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</si>
  <si>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</si>
  <si>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</si>
  <si>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</si>
  <si>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</si>
  <si>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</si>
  <si>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</si>
  <si>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</si>
  <si>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</si>
  <si>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</si>
  <si>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</si>
  <si>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</si>
  <si>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</si>
  <si>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</si>
  <si>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</si>
  <si>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</si>
  <si>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</si>
  <si>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</si>
  <si>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</si>
  <si>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</si>
  <si>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</si>
  <si>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</si>
  <si>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</si>
  <si>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</si>
  <si>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</si>
  <si>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</si>
  <si>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</si>
  <si>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</si>
  <si>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</si>
  <si>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</si>
  <si>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</si>
  <si>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</si>
  <si>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</si>
  <si>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</si>
  <si>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</si>
  <si>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</si>
  <si>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</si>
  <si>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</si>
  <si>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</si>
  <si>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</si>
  <si>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</si>
  <si>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</si>
  <si>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</si>
  <si>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</si>
  <si>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</si>
  <si>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</si>
  <si>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</si>
  <si>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</si>
  <si>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</si>
  <si>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</si>
  <si>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</si>
  <si>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</si>
  <si>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</si>
  <si>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</si>
  <si>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</si>
  <si>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</si>
  <si>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</si>
  <si>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</si>
  <si>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</si>
  <si>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</si>
  <si>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</si>
  <si>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</si>
  <si>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</si>
  <si>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</si>
  <si>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</si>
  <si>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</si>
  <si>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</si>
  <si>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</si>
  <si>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</si>
  <si>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</si>
  <si>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</si>
  <si>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</si>
  <si>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</si>
  <si>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</si>
  <si>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</si>
  <si>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</si>
  <si>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</si>
  <si>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</si>
  <si>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</si>
  <si>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</si>
  <si>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</si>
  <si>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</si>
  <si>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</si>
  <si>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</si>
  <si>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</si>
  <si>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</si>
  <si>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</si>
  <si>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</si>
  <si>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</si>
  <si>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</si>
  <si>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</si>
  <si>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</si>
  <si>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</si>
  <si>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</si>
  <si>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</si>
  <si>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</si>
  <si>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</si>
  <si>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</si>
  <si>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</si>
  <si>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</si>
  <si>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</si>
  <si>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</si>
  <si>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</si>
  <si>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</si>
  <si>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</si>
  <si>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</si>
  <si>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</si>
  <si>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</si>
  <si>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</si>
  <si>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</si>
  <si>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</si>
  <si>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</si>
  <si>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</si>
  <si>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</si>
  <si>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</si>
  <si>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</si>
  <si>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</si>
  <si>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</si>
  <si>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</si>
  <si>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</si>
  <si>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</si>
  <si>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</si>
  <si>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</si>
  <si>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</si>
  <si>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</si>
  <si>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</si>
  <si>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</si>
  <si>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</si>
  <si>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</si>
  <si>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</si>
  <si>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</si>
  <si>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</si>
  <si>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</si>
  <si>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</si>
  <si>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</si>
  <si>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</si>
  <si>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</si>
  <si>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</si>
  <si>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</si>
  <si>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</si>
  <si>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</si>
  <si>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</si>
  <si>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</si>
  <si>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</si>
  <si>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</si>
  <si>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</si>
  <si>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</si>
  <si>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</si>
  <si>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</si>
  <si>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</si>
  <si>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</si>
  <si>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</si>
  <si>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</si>
  <si>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</si>
  <si>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</si>
  <si>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</si>
  <si>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</si>
  <si>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</si>
  <si>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</si>
  <si>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</si>
  <si>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</si>
  <si>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</si>
  <si>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</si>
  <si>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</si>
  <si>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</si>
  <si>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</si>
  <si>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</si>
  <si>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</si>
  <si>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</si>
  <si>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</si>
  <si>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</si>
  <si>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</si>
  <si>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</si>
  <si>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</si>
  <si>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</si>
  <si>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</si>
  <si>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</si>
  <si>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</si>
  <si>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</si>
  <si>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</si>
  <si>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</si>
  <si>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</si>
  <si>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</si>
  <si>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</si>
  <si>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</si>
  <si>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</si>
  <si>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</si>
  <si>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</si>
  <si>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</si>
  <si>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</si>
  <si>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</si>
  <si>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</si>
  <si>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</si>
  <si>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</si>
  <si>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</si>
  <si>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</si>
  <si>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</si>
  <si>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</si>
  <si>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</si>
  <si>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</si>
  <si>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</si>
  <si>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</si>
  <si>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</si>
  <si>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</si>
  <si>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</si>
  <si>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</si>
  <si>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</si>
  <si>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</si>
  <si>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</si>
  <si>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</si>
  <si>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</si>
  <si>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</si>
  <si>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</si>
  <si>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</si>
  <si>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</si>
  <si>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</si>
  <si>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</si>
  <si>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</si>
  <si>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</si>
  <si>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</si>
  <si>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</si>
  <si>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</si>
  <si>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</si>
  <si>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</si>
  <si>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</si>
  <si>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</si>
  <si>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</si>
  <si>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</si>
  <si>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</si>
  <si>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</si>
  <si>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</si>
  <si>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</si>
  <si>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</si>
  <si>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</si>
  <si>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</si>
  <si>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</si>
  <si>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</si>
  <si>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</si>
  <si>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</si>
  <si>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</si>
  <si>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</si>
  <si>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</si>
  <si>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</si>
  <si>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</si>
  <si>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</si>
  <si>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</si>
  <si>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</si>
  <si>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</si>
  <si>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</si>
  <si>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</si>
  <si>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</si>
  <si>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</si>
  <si>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</si>
  <si>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</si>
  <si>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</si>
  <si>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</si>
  <si>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</si>
  <si>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</si>
  <si>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</si>
  <si>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</si>
  <si>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</si>
  <si>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</si>
  <si>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</si>
  <si>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</si>
  <si>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</si>
  <si>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</si>
  <si>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</si>
  <si>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</si>
  <si>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</si>
  <si>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</si>
  <si>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</si>
  <si>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</si>
  <si>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</si>
  <si>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</si>
  <si>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</si>
  <si>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</si>
  <si>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</si>
  <si>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</si>
  <si>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</si>
  <si>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</si>
  <si>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</si>
  <si>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</si>
  <si>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</si>
  <si>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</si>
  <si>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</si>
  <si>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</si>
  <si>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</si>
  <si>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</si>
  <si>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</si>
  <si>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</si>
  <si>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</si>
  <si>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</si>
  <si>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</si>
  <si>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</si>
  <si>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</si>
  <si>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</si>
  <si>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</si>
  <si>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</si>
  <si>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</si>
  <si>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</si>
  <si>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</si>
  <si>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</si>
  <si>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</si>
  <si>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</si>
  <si>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</si>
  <si>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</si>
  <si>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</si>
  <si>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</si>
  <si>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</si>
  <si>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</si>
  <si>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</si>
  <si>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</si>
  <si>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</si>
  <si>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</si>
  <si>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</si>
  <si>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</si>
  <si>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</si>
  <si>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</si>
  <si>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</si>
  <si>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</si>
  <si>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</si>
  <si>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</si>
  <si>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</si>
  <si>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</si>
  <si>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</si>
  <si>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</si>
  <si>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</si>
  <si>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</si>
  <si>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</si>
  <si>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</si>
  <si>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</si>
  <si>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</si>
  <si>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</si>
  <si>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</si>
  <si>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</si>
  <si>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</si>
  <si>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</si>
  <si>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</si>
  <si>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</si>
  <si>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</si>
  <si>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</si>
  <si>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</si>
  <si>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</si>
  <si>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</si>
  <si>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</si>
  <si>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</si>
  <si>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</si>
  <si>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</si>
  <si>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</si>
  <si>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</si>
  <si>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</si>
  <si>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</si>
  <si>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</si>
  <si>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</si>
  <si>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</si>
  <si>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</si>
  <si>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</si>
  <si>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</si>
  <si>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</si>
  <si>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</si>
  <si>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</si>
  <si>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</si>
  <si>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</si>
  <si>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</si>
  <si>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</si>
  <si>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</si>
  <si>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</si>
  <si>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</si>
  <si>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</si>
  <si>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</si>
  <si>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</si>
  <si>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</si>
  <si>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</si>
  <si>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</si>
  <si>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</si>
  <si>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</si>
  <si>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</si>
  <si>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</si>
  <si>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</si>
  <si>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</si>
  <si>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</si>
  <si>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</si>
  <si>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</si>
  <si>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</si>
  <si>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</si>
  <si>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</si>
  <si>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</si>
  <si>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</si>
  <si>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</si>
  <si>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</si>
  <si>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</si>
  <si>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</si>
  <si>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</si>
  <si>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</si>
  <si>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</si>
  <si>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</si>
  <si>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</si>
  <si>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</si>
  <si>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</si>
  <si>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</si>
  <si>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</si>
  <si>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</si>
  <si>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</si>
  <si>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</si>
  <si>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</si>
  <si>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</si>
  <si>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</si>
  <si>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</si>
  <si>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</si>
  <si>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</si>
  <si>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</si>
  <si>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</si>
  <si>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</si>
  <si>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</si>
  <si>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</si>
  <si>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</si>
  <si>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</si>
  <si>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</si>
  <si>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</si>
  <si>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</si>
  <si>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</si>
  <si>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</si>
  <si>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</si>
  <si>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</si>
  <si>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</si>
  <si>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</si>
  <si>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</si>
  <si>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</si>
  <si>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</si>
  <si>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</si>
  <si>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</si>
  <si>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</si>
  <si>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</si>
  <si>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</si>
  <si>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</si>
  <si>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</si>
  <si>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</si>
  <si>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</si>
  <si>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</si>
  <si>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</si>
  <si>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</si>
  <si>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</si>
  <si>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</si>
  <si>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</si>
  <si>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</si>
  <si>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</si>
  <si>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</si>
  <si>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</si>
  <si>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</si>
  <si>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</si>
  <si>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</si>
  <si>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</si>
  <si>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</si>
  <si>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</si>
  <si>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</si>
  <si>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</si>
  <si>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</si>
  <si>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</si>
  <si>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</si>
  <si>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</si>
  <si>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</si>
  <si>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</si>
  <si>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</si>
  <si>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</si>
  <si>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</si>
  <si>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</si>
  <si>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</si>
  <si>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</si>
  <si>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</si>
  <si>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</si>
  <si>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</si>
  <si>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</si>
  <si>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</si>
  <si>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</si>
  <si>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</si>
  <si>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</si>
  <si>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</si>
  <si>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</si>
  <si>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</si>
  <si>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</si>
  <si>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</si>
  <si>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</si>
  <si>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</si>
  <si>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</si>
  <si>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</si>
  <si>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</si>
  <si>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</si>
  <si>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</si>
  <si>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</si>
  <si>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</si>
  <si>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</si>
  <si>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</si>
  <si>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</si>
  <si>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</si>
  <si>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</si>
  <si>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</si>
  <si>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</si>
  <si>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</si>
  <si>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</si>
  <si>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</si>
  <si>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</si>
  <si>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</si>
  <si>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</si>
  <si>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</si>
  <si>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</si>
  <si>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</si>
  <si>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</si>
  <si>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</si>
  <si>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</si>
  <si>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</si>
  <si>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</si>
  <si>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</si>
  <si>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</si>
  <si>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</si>
  <si>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</si>
  <si>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</si>
  <si>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</si>
  <si>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</si>
  <si>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</si>
  <si>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</si>
  <si>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</si>
  <si>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</si>
  <si>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</si>
  <si>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</si>
  <si>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</si>
  <si>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</si>
  <si>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</si>
  <si>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</si>
  <si>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</si>
  <si>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</si>
  <si>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</si>
  <si>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</si>
  <si>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</si>
  <si>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</si>
  <si>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</si>
  <si>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</si>
  <si>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</si>
  <si>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</si>
  <si>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</si>
  <si>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</si>
  <si>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</si>
  <si>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</si>
  <si>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</si>
  <si>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</si>
  <si>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</si>
  <si>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</si>
  <si>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</si>
  <si>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</si>
  <si>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</si>
  <si>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</si>
  <si>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</si>
  <si>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</si>
  <si>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</si>
  <si>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</si>
  <si>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</si>
  <si>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</si>
  <si>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</si>
  <si>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</si>
  <si>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</si>
  <si>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</si>
  <si>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</si>
  <si>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</si>
  <si>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</si>
  <si>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</si>
  <si>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</si>
  <si>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</si>
  <si>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</si>
  <si>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</si>
  <si>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</si>
  <si>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</si>
  <si>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</si>
  <si>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</si>
  <si>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</si>
  <si>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</si>
  <si>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</si>
  <si>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</si>
  <si>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</si>
  <si>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</si>
  <si>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</si>
  <si>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</si>
  <si>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</si>
  <si>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</si>
  <si>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</si>
  <si>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</si>
  <si>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</si>
  <si>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</si>
  <si>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</si>
  <si>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</si>
  <si>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</si>
  <si>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</si>
  <si>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</si>
  <si>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</si>
  <si>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</si>
  <si>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</si>
  <si>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</si>
  <si>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</si>
  <si>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</si>
  <si>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</si>
  <si>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</si>
  <si>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</si>
  <si>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</si>
  <si>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</si>
  <si>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</si>
  <si>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</si>
  <si>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</si>
  <si>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</si>
  <si>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</si>
  <si>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</si>
  <si>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</si>
  <si>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</si>
  <si>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</si>
  <si>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</si>
  <si>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</si>
  <si>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</si>
  <si>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</si>
  <si>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</si>
  <si>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</si>
  <si>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</si>
  <si>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</si>
  <si>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</si>
  <si>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</si>
  <si>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</si>
  <si>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</si>
  <si>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</si>
  <si>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</si>
  <si>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</si>
  <si>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</si>
  <si>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</si>
  <si>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</si>
  <si>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</si>
  <si>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</si>
  <si>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</si>
  <si>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</si>
  <si>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</si>
  <si>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</si>
  <si>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</si>
  <si>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</si>
  <si>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</si>
  <si>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</si>
  <si>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</si>
  <si>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</si>
  <si>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</si>
  <si>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</si>
  <si>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</si>
  <si>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</si>
  <si>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</si>
  <si>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</si>
  <si>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</si>
  <si>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</si>
  <si>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</si>
  <si>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</si>
  <si>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</si>
  <si>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</si>
  <si>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</si>
  <si>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</si>
  <si>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</si>
  <si>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</si>
  <si>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</si>
  <si>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</si>
  <si>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</si>
  <si>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</si>
  <si>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</si>
  <si>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</si>
  <si>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</si>
  <si>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</si>
  <si>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</si>
  <si>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</si>
  <si>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</si>
  <si>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</si>
  <si>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</si>
  <si>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</si>
  <si>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</si>
  <si>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</si>
  <si>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</si>
  <si>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</si>
  <si>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</si>
  <si>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</si>
  <si>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</si>
  <si>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</si>
  <si>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</si>
  <si>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</si>
  <si>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</si>
  <si>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</si>
  <si>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</si>
  <si>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</si>
  <si>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</si>
  <si>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</si>
  <si>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</si>
  <si>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</si>
  <si>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</si>
  <si>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</si>
  <si>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</si>
  <si>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</si>
  <si>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</si>
  <si>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</si>
  <si>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</si>
  <si>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</si>
  <si>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</si>
  <si>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</si>
  <si>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</si>
  <si>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</si>
  <si>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</si>
  <si>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</si>
  <si>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</si>
  <si>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</si>
  <si>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</si>
  <si>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</si>
  <si>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</si>
  <si>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</si>
  <si>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</si>
  <si>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</si>
  <si>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</si>
  <si>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</si>
  <si>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</si>
  <si>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</si>
  <si>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</si>
  <si>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</si>
  <si>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</si>
  <si>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</si>
  <si>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</si>
  <si>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</si>
  <si>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</si>
  <si>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</si>
  <si>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</si>
  <si>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</si>
  <si>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</si>
  <si>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</si>
  <si>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</si>
  <si>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</si>
  <si>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</si>
  <si>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</si>
  <si>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</si>
  <si>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</si>
  <si>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</si>
  <si>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</si>
  <si>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</si>
  <si>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</si>
  <si>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</si>
  <si>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</si>
  <si>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</si>
  <si>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</si>
  <si>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</si>
  <si>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</si>
  <si>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</si>
  <si>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</si>
  <si>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</si>
  <si>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</si>
  <si>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</si>
  <si>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</si>
  <si>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</si>
  <si>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</si>
  <si>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</si>
  <si>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</si>
  <si>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</si>
  <si>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</si>
  <si>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</si>
  <si>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</si>
  <si>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</si>
  <si>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</si>
  <si>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</si>
  <si>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</si>
  <si>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</si>
  <si>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</si>
  <si>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</si>
  <si>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</si>
  <si>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</si>
  <si>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</si>
  <si>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</si>
  <si>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</si>
  <si>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</si>
  <si>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</si>
  <si>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</si>
  <si>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</si>
  <si>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</si>
  <si>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</si>
  <si>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</si>
  <si>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</si>
  <si>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</si>
  <si>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</si>
  <si>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</si>
  <si>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</si>
  <si>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</si>
  <si>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</si>
  <si>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</si>
  <si>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</si>
  <si>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</si>
  <si>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</si>
  <si>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</si>
  <si>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</si>
  <si>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</si>
  <si>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</si>
  <si>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</si>
  <si>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</si>
  <si>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</si>
  <si>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</si>
  <si>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</si>
  <si>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</si>
  <si>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</si>
  <si>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</si>
  <si>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</si>
  <si>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</si>
  <si>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</si>
  <si>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</si>
  <si>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</si>
  <si>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</si>
  <si>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</si>
  <si>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</si>
  <si>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</si>
  <si>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</si>
  <si>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</si>
  <si>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</si>
  <si>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</si>
  <si>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</si>
  <si>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</si>
  <si>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</si>
  <si>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</si>
  <si>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</si>
  <si>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</si>
  <si>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</si>
  <si>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</si>
  <si>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</si>
  <si>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</si>
  <si>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</si>
  <si>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</si>
  <si>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</si>
  <si>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</si>
  <si>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</si>
  <si>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</si>
  <si>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</si>
  <si>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</si>
  <si>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</si>
  <si>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</si>
  <si>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</si>
  <si>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</si>
  <si>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</si>
  <si>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</si>
  <si>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</si>
  <si>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</si>
  <si>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</si>
  <si>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</si>
  <si>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</si>
  <si>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</si>
  <si>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</si>
  <si>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</si>
  <si>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</si>
  <si>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</si>
  <si>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</si>
  <si>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</si>
  <si>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</si>
  <si>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</si>
  <si>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</si>
  <si>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</si>
  <si>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</si>
  <si>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</si>
  <si>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</si>
  <si>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</si>
  <si>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</si>
  <si>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</si>
  <si>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</si>
  <si>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</si>
  <si>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</si>
  <si>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</si>
  <si>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</si>
  <si>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</si>
  <si>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</si>
  <si>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</si>
  <si>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</si>
  <si>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</si>
  <si>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</si>
  <si>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</si>
  <si>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</si>
  <si>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</si>
  <si>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</si>
  <si>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</si>
  <si>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</si>
  <si>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</si>
  <si>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</si>
  <si>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</si>
  <si>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</si>
  <si>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</si>
  <si>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</si>
  <si>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</si>
  <si>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</si>
  <si>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</si>
  <si>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</si>
  <si>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</si>
  <si>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</si>
  <si>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</si>
  <si>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</si>
  <si>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</si>
  <si>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</si>
  <si>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</si>
  <si>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</si>
  <si>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</si>
  <si>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</si>
  <si>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</si>
  <si>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</si>
  <si>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</si>
  <si>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</si>
  <si>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</si>
  <si>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</si>
  <si>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</si>
  <si>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</si>
  <si>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</si>
  <si>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</si>
  <si>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</si>
  <si>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</si>
  <si>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</si>
  <si>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</si>
  <si>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</si>
  <si>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</si>
  <si>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</si>
  <si>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</si>
  <si>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</si>
  <si>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</si>
  <si>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</si>
  <si>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</si>
  <si>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</si>
  <si>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</si>
  <si>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</si>
  <si>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</si>
  <si>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</si>
  <si>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</si>
  <si>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</si>
  <si>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</si>
  <si>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</si>
  <si>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</si>
  <si>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</si>
  <si>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</si>
  <si>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</si>
  <si>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</si>
  <si>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</si>
  <si>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</si>
  <si>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</si>
  <si>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</si>
  <si>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</si>
  <si>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</si>
  <si>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</si>
  <si>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</si>
  <si>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</si>
  <si>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</si>
  <si>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</si>
  <si>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</si>
  <si>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</si>
  <si>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</si>
  <si>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</si>
  <si>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</si>
  <si>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</si>
  <si>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</si>
  <si>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</si>
  <si>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</si>
  <si>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</si>
  <si>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</si>
  <si>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</si>
  <si>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</si>
  <si>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</si>
  <si>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</si>
  <si>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</si>
  <si>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</si>
  <si>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</si>
  <si>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</si>
  <si>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</si>
  <si>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</si>
  <si>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</si>
  <si>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</si>
  <si>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</si>
  <si>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</si>
  <si>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</si>
  <si>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</si>
  <si>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</si>
  <si>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</si>
  <si>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</si>
  <si>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</si>
  <si>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</si>
  <si>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</si>
  <si>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</si>
  <si>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</si>
  <si>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</si>
  <si>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</si>
  <si>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</si>
  <si>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</si>
  <si>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</si>
  <si>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</si>
  <si>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</si>
  <si>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</si>
  <si>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</si>
  <si>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</si>
  <si>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</si>
  <si>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</si>
  <si>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</si>
  <si>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</si>
  <si>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</si>
  <si>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</si>
  <si>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</si>
  <si>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</si>
  <si>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</si>
  <si>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</si>
  <si>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</si>
  <si>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</si>
  <si>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</si>
  <si>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</si>
  <si>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</si>
  <si>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</si>
  <si>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</si>
  <si>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</si>
  <si>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</si>
  <si>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</si>
  <si>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</si>
  <si>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</si>
  <si>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</si>
  <si>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</si>
  <si>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</si>
  <si>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</si>
  <si>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</si>
  <si>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</si>
  <si>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</si>
  <si>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</si>
  <si>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</si>
  <si>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</si>
  <si>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</si>
  <si>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</si>
  <si>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</si>
  <si>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</si>
  <si>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</si>
  <si>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</si>
  <si>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</si>
  <si>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</si>
  <si>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</si>
  <si>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</si>
  <si>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</si>
  <si>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</si>
  <si>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</si>
  <si>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</si>
  <si>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</si>
  <si>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</si>
  <si>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</si>
  <si>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</si>
  <si>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</si>
  <si>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</si>
  <si>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</si>
  <si>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</si>
  <si>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</si>
  <si>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</si>
  <si>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</si>
  <si>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</si>
  <si>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</si>
  <si>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</si>
  <si>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</si>
  <si>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</si>
  <si>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</si>
  <si>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</si>
  <si>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</si>
  <si>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</si>
  <si>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</si>
  <si>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</si>
  <si>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</si>
  <si>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</si>
  <si>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</si>
  <si>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</si>
  <si>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</si>
  <si>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</si>
  <si>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</si>
  <si>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</si>
  <si>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</si>
  <si>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</si>
  <si>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</si>
  <si>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</si>
  <si>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</si>
  <si>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</si>
  <si>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</si>
  <si>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</si>
  <si>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</si>
  <si>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</si>
  <si>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</si>
  <si>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</si>
  <si>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</si>
  <si>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</si>
  <si>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</si>
  <si>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</si>
  <si>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</si>
  <si>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</si>
  <si>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</si>
  <si>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</si>
  <si>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</si>
  <si>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</si>
  <si>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</si>
  <si>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</si>
  <si>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</si>
  <si>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</si>
  <si>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</si>
  <si>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</si>
  <si>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</si>
  <si>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</si>
  <si>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</si>
  <si>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</si>
  <si>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</si>
  <si>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</si>
  <si>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</si>
  <si>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</si>
  <si>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</si>
  <si>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</si>
  <si>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</si>
  <si>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</si>
  <si>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</si>
  <si>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</si>
  <si>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</si>
  <si>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</si>
  <si>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</si>
  <si>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</si>
  <si>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</si>
  <si>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</si>
  <si>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</si>
  <si>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</si>
  <si>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</si>
  <si>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</si>
  <si>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</si>
  <si>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</si>
  <si>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</si>
  <si>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</si>
  <si>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</si>
  <si>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</si>
  <si>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</si>
  <si>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</si>
  <si>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</si>
  <si>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</si>
  <si>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</si>
  <si>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</si>
  <si>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</si>
  <si>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</si>
  <si>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</si>
  <si>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</si>
  <si>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</si>
  <si>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</si>
  <si>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</si>
  <si>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</si>
  <si>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</si>
  <si>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</si>
  <si>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</si>
  <si>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</si>
  <si>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</si>
  <si>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</si>
  <si>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</si>
  <si>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</si>
  <si>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</si>
  <si>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</si>
  <si>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</si>
  <si>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</si>
  <si>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</si>
  <si>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</si>
  <si>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</si>
  <si>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</si>
  <si>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</si>
  <si>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</si>
  <si>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</si>
  <si>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</si>
  <si>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</si>
  <si>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</si>
  <si>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</si>
  <si>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</si>
  <si>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</si>
  <si>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</si>
  <si>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</si>
  <si>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</si>
  <si>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</si>
  <si>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</si>
  <si>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</si>
  <si>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</si>
  <si>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</si>
  <si>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</si>
  <si>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</si>
  <si>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</si>
  <si>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</si>
  <si>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</si>
  <si>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</si>
  <si>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</si>
  <si>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</si>
  <si>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</si>
  <si>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</si>
  <si>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</si>
  <si>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</si>
  <si>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</si>
  <si>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</si>
  <si>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</si>
  <si>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</si>
  <si>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</si>
  <si>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</si>
  <si>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</si>
  <si>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</si>
  <si>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</si>
  <si>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</si>
  <si>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</si>
  <si>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</si>
  <si>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</si>
  <si>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</si>
  <si>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</si>
  <si>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</si>
  <si>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</si>
  <si>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</si>
  <si>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</si>
  <si>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</si>
  <si>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</si>
  <si>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</si>
  <si>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</si>
  <si>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</si>
  <si>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</si>
  <si>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</si>
  <si>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</si>
  <si>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</si>
  <si>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</si>
  <si>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</si>
  <si>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</si>
  <si>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</si>
  <si>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</si>
  <si>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</si>
  <si>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</si>
  <si>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</si>
  <si>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</si>
  <si>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</si>
  <si>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</si>
  <si>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</si>
  <si>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</si>
  <si>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</si>
  <si>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</si>
  <si>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</si>
  <si>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</si>
  <si>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</si>
  <si>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</si>
  <si>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</si>
  <si>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</si>
  <si>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</si>
  <si>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</si>
  <si>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</si>
  <si>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</si>
  <si>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</si>
  <si>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</si>
  <si>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</si>
  <si>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</si>
  <si>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</si>
  <si>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</si>
  <si>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</si>
  <si>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</si>
  <si>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</si>
  <si>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</si>
  <si>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</si>
  <si>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</si>
  <si>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</si>
  <si>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</si>
  <si>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</si>
  <si>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</si>
  <si>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</si>
  <si>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</si>
  <si>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</si>
  <si>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</si>
  <si>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</si>
  <si>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</si>
  <si>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</si>
  <si>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</si>
  <si>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</si>
  <si>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</si>
  <si>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</si>
  <si>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</si>
  <si>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</si>
  <si>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</si>
  <si>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</si>
  <si>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</si>
  <si>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</si>
  <si>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</si>
  <si>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</si>
  <si>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</si>
  <si>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</si>
  <si>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</si>
  <si>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</si>
  <si>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</si>
  <si>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</si>
  <si>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</si>
  <si>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</si>
  <si>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</si>
  <si>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</si>
  <si>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</si>
  <si>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</si>
  <si>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</si>
  <si>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</si>
  <si>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</si>
  <si>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</si>
  <si>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</si>
  <si>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</si>
  <si>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</si>
  <si>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</si>
  <si>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</si>
  <si>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</si>
  <si>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</si>
  <si>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</si>
  <si>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</si>
  <si>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</si>
  <si>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</si>
  <si>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</si>
  <si>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</si>
  <si>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</si>
  <si>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</si>
  <si>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</si>
  <si>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</si>
  <si>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</si>
  <si>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</si>
  <si>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</si>
  <si>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</si>
  <si>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</si>
  <si>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</si>
  <si>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</si>
  <si>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</si>
  <si>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</si>
  <si>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</si>
  <si>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</si>
  <si>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</si>
  <si>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</si>
  <si>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</si>
  <si>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</si>
  <si>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</si>
  <si>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</si>
  <si>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</si>
  <si>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</si>
  <si>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</si>
  <si>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</si>
  <si>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</si>
  <si>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</si>
  <si>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</si>
  <si>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</si>
  <si>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</si>
  <si>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</si>
  <si>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</si>
  <si>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</si>
  <si>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</si>
  <si>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</si>
  <si>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</si>
  <si>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</si>
  <si>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</si>
  <si>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</si>
  <si>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</si>
  <si>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</si>
  <si>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</si>
  <si>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</si>
  <si>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</si>
  <si>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</si>
  <si>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</si>
  <si>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</si>
  <si>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</si>
  <si>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</si>
  <si>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</si>
  <si>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</si>
  <si>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</si>
  <si>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</si>
  <si>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</si>
  <si>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</si>
  <si>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</si>
  <si>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</si>
  <si>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</si>
  <si>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</si>
  <si>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</si>
  <si>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</si>
  <si>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</si>
  <si>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</si>
  <si>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</si>
  <si>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</si>
  <si>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</si>
  <si>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</si>
  <si>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</si>
  <si>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</si>
  <si>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</si>
  <si>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</si>
  <si>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</si>
  <si>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</si>
  <si>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</si>
  <si>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</si>
  <si>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</si>
  <si>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</si>
  <si>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</si>
  <si>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</si>
  <si>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</si>
  <si>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</si>
  <si>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</si>
  <si>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</si>
  <si>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</si>
  <si>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</si>
  <si>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</si>
  <si>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</si>
  <si>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</si>
  <si>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</si>
  <si>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</si>
  <si>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</si>
  <si>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</si>
  <si>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</si>
  <si>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</si>
  <si>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</si>
  <si>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</si>
  <si>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</si>
  <si>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</si>
  <si>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</si>
  <si>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</si>
  <si>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</si>
  <si>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</si>
  <si>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</si>
  <si>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</si>
  <si>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</si>
  <si>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</si>
  <si>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</si>
  <si>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</si>
  <si>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</si>
  <si>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</si>
  <si>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</si>
  <si>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</si>
  <si>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</si>
  <si>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</si>
  <si>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</si>
  <si>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</si>
  <si>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</si>
  <si>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</si>
  <si>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</si>
  <si>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</si>
  <si>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</si>
  <si>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</si>
  <si>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</si>
  <si>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</si>
  <si>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</si>
  <si>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</si>
  <si>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</si>
  <si>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</si>
  <si>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</si>
  <si>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</si>
  <si>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</si>
  <si>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</si>
  <si>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</si>
  <si>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</si>
  <si>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</si>
  <si>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</si>
  <si>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</si>
  <si>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</si>
  <si>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</si>
  <si>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</si>
  <si>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</si>
  <si>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</si>
  <si>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</si>
  <si>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</si>
  <si>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</si>
  <si>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</si>
  <si>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</si>
  <si>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</si>
  <si>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</si>
  <si>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</si>
  <si>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</si>
  <si>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</si>
  <si>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</si>
  <si>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</si>
  <si>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</si>
  <si>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</si>
  <si>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</si>
  <si>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</si>
  <si>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</si>
  <si>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</si>
  <si>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</si>
  <si>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</si>
  <si>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</si>
  <si>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</si>
  <si>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</si>
  <si>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</si>
  <si>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</si>
  <si>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</si>
  <si>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</si>
  <si>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</si>
  <si>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</si>
  <si>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</si>
  <si>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</si>
  <si>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</si>
  <si>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</si>
  <si>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</si>
  <si>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</si>
  <si>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</si>
  <si>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</si>
  <si>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</si>
  <si>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</si>
  <si>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</si>
  <si>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</si>
  <si>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</si>
  <si>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</si>
  <si>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</si>
  <si>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</si>
  <si>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</si>
  <si>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</si>
  <si>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</si>
  <si>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</si>
  <si>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</si>
  <si>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</si>
  <si>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</si>
  <si>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</si>
  <si>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</si>
  <si>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</si>
  <si>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</si>
  <si>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</si>
  <si>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</si>
  <si>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</si>
  <si>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</si>
  <si>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</si>
  <si>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</si>
  <si>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</si>
  <si>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</si>
  <si>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</si>
  <si>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</si>
  <si>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</si>
  <si>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</si>
  <si>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</si>
  <si>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</si>
  <si>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</si>
  <si>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</si>
  <si>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</si>
  <si>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</si>
  <si>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</si>
  <si>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</si>
  <si>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</si>
  <si>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</si>
  <si>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</si>
  <si>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</si>
  <si>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</si>
  <si>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</si>
  <si>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</si>
  <si>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</si>
  <si>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</si>
  <si>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</si>
  <si>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</si>
  <si>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</si>
  <si>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</si>
  <si>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</si>
  <si>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</si>
  <si>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</si>
  <si>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</si>
  <si>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</si>
  <si>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</si>
  <si>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</si>
  <si>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</si>
  <si>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</si>
  <si>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</si>
  <si>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</si>
  <si>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</si>
  <si>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</si>
  <si>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</si>
  <si>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</si>
  <si>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</si>
  <si>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</si>
  <si>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</si>
  <si>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</si>
  <si>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</si>
  <si>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</si>
  <si>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</si>
  <si>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</si>
  <si>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</si>
  <si>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</si>
  <si>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</si>
  <si>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</si>
  <si>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</si>
  <si>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</si>
  <si>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</si>
  <si>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</si>
  <si>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</si>
  <si>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</si>
  <si>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</si>
  <si>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</si>
  <si>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</si>
  <si>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</si>
  <si>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</si>
  <si>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</si>
  <si>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</si>
  <si>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</si>
  <si>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</si>
  <si>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</si>
  <si>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</si>
  <si>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</si>
  <si>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</si>
  <si>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</si>
  <si>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</si>
  <si>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</si>
  <si>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</si>
  <si>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</si>
  <si>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</si>
  <si>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</si>
  <si>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</si>
  <si>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</si>
  <si>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</si>
  <si>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</si>
  <si>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</si>
  <si>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</si>
  <si>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</si>
  <si>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</si>
  <si>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</si>
  <si>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</si>
  <si>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</si>
  <si>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</si>
  <si>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</si>
  <si>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</si>
  <si>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</si>
  <si>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</si>
  <si>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</si>
  <si>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</si>
  <si>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</si>
  <si>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</si>
  <si>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</si>
  <si>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</si>
  <si>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</si>
  <si>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</si>
  <si>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</si>
  <si>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</si>
  <si>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</si>
  <si>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</si>
  <si>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</si>
  <si>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</si>
  <si>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</si>
  <si>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</si>
  <si>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</si>
  <si>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</si>
  <si>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</si>
  <si>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</si>
  <si>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</si>
  <si>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</si>
  <si>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</si>
  <si>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</si>
  <si>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</si>
  <si>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</si>
  <si>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</si>
  <si>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</si>
  <si>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</si>
  <si>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</si>
  <si>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</si>
  <si>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</si>
  <si>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</si>
  <si>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</si>
  <si>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</si>
  <si>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</si>
  <si>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</si>
  <si>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</si>
  <si>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</si>
  <si>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</si>
  <si>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</si>
  <si>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</si>
  <si>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</si>
  <si>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</si>
  <si>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</si>
  <si>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</si>
  <si>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</si>
  <si>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</si>
  <si>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</si>
  <si>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</si>
  <si>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</si>
  <si>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</si>
  <si>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</si>
  <si>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</si>
  <si>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</si>
  <si>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</si>
  <si>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</si>
  <si>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</si>
  <si>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</si>
  <si>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</si>
  <si>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</si>
  <si>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</si>
  <si>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</si>
  <si>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</si>
  <si>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</si>
  <si>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</si>
  <si>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</si>
  <si>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</si>
  <si>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</si>
  <si>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</si>
  <si>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</si>
  <si>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</si>
  <si>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</si>
  <si>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</si>
  <si>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</si>
  <si>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</si>
  <si>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</si>
  <si>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</si>
  <si>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</si>
  <si>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</si>
  <si>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</si>
  <si>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</si>
  <si>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</si>
  <si>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</si>
  <si>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</si>
  <si>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</si>
  <si>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</si>
  <si>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</si>
  <si>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</si>
  <si>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</si>
  <si>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</si>
  <si>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</si>
  <si>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</si>
  <si>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</si>
  <si>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</si>
  <si>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</si>
  <si>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</si>
  <si>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</si>
  <si>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</si>
  <si>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</si>
  <si>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</si>
  <si>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</si>
  <si>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</si>
  <si>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</si>
  <si>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</si>
  <si>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</si>
  <si>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</si>
  <si>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</si>
  <si>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</si>
  <si>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</si>
  <si>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</si>
  <si>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</si>
  <si>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</si>
  <si>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</si>
  <si>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</si>
  <si>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</si>
  <si>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</si>
  <si>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</si>
  <si>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</si>
  <si>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</si>
  <si>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</si>
  <si>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</si>
  <si>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</si>
  <si>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</si>
  <si>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</si>
  <si>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</si>
  <si>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</si>
  <si>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</si>
  <si>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</si>
  <si>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</si>
  <si>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</si>
  <si>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</si>
  <si>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</si>
  <si>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</si>
  <si>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</si>
  <si>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</si>
  <si>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</si>
  <si>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</si>
  <si>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</si>
  <si>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</si>
  <si>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</si>
  <si>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</si>
  <si>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</si>
  <si>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</si>
  <si>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</si>
  <si>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</si>
  <si>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</si>
  <si>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</si>
  <si>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</si>
  <si>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</si>
  <si>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</si>
  <si>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</si>
  <si>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</si>
  <si>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</si>
  <si>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</si>
  <si>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</si>
  <si>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</si>
  <si>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</si>
  <si>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</si>
  <si>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</si>
  <si>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</si>
  <si>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</si>
  <si>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</si>
  <si>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</si>
  <si>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</si>
  <si>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</si>
  <si>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</si>
  <si>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</si>
  <si>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</si>
  <si>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</si>
  <si>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</si>
  <si>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</si>
  <si>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</si>
  <si>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</si>
  <si>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</si>
  <si>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</si>
  <si>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</si>
  <si>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</si>
  <si>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</si>
  <si>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</si>
  <si>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</si>
  <si>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</si>
  <si>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</si>
  <si>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</si>
  <si>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</si>
  <si>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</si>
  <si>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</si>
  <si>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</si>
  <si>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</si>
  <si>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</si>
  <si>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</si>
  <si>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</si>
  <si>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</si>
  <si>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</si>
  <si>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</si>
  <si>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</si>
  <si>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</si>
  <si>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</si>
  <si>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</si>
  <si>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</si>
  <si>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</si>
  <si>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</si>
  <si>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</si>
  <si>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</si>
  <si>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</si>
  <si>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</si>
  <si>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</si>
  <si>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</si>
  <si>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</si>
  <si>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</si>
  <si>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</si>
  <si>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</si>
  <si>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</si>
  <si>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</si>
  <si>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 xml:space="preserve">Access issue at night  site located inside desert and we'll send EM team at Morning to check </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</si>
  <si>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</si>
  <si>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</si>
  <si>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</si>
  <si>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</si>
  <si>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</si>
  <si>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</si>
  <si>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</si>
  <si>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</si>
  <si>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</si>
  <si>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</si>
  <si>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</si>
  <si>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</si>
  <si>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</si>
  <si>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</si>
  <si>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</si>
  <si>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</si>
  <si>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SCECO power not available , site has access issue as all access road closed  due to civil work and no access for car , EM team trying to find the anther way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</si>
</sst>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7" dataDxfId="156" headerRowBorderDxfId="154" tableBorderDxfId="155" totalsRowBorderDxfId="153">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4" totalsRowShown="0" headerRowDxfId="31" dataDxfId="30" headerRowBorderDxfId="28" tableBorderDxfId="29">
  <autoFilter ref="A1:L1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1" totalsRowShown="0" headerRowDxfId="15" dataDxfId="14" headerRowBorderDxfId="12" tableBorderDxfId="13">
  <autoFilter ref="A1:L1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313.91916909722204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45976.867595023148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45976.867595023148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45976.867595023148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45976.867595023148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45976.867595023148</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45976.867595023148</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45976.867595023148</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45976.867595023148</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45976.867595023148</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45976.867595023148</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45976.867595023148</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45976.867595023148</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45976.867595023148</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45976.867595023148</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45976.867595023148</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45976.867595023148</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45976.867595023148</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45976.867595023148</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45976.867595023148</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45976.867595023148</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45976.867595023148</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45976.867595023148</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45976.867595023148</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45976.867595023148</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45976.867595023148</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45976.867595023148</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45976.867595023148</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45976.867595023148</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45976.867595023148</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45976.867595023148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45976.867595023148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45976.867595023148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45976.867595023148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45976.867595023148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45976.867595023148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45976.867595023148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45976.867595023148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45976.867595023148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45976.867595023148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45976.867595023148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45976.867595023148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45976.867595023148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45976.867595023148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45976.867595023148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45976.867595023148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45976.867595023148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45976.867595023148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45976.867595023148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45976.867595023148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45976.867595023148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45976.867595023148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45976.867595023148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45976.867595023148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45976.867595023148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45976.867595023148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45976.867595023148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45976.867595023148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45976.867595023148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45976.867595023148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45976.867595023148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45976.867595023148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45976.867595023148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45976.867595023148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45976.867595023148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45976.867595023148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45976.867595023148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45976.867595023148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45976.867595023148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45976.867595023148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45976.867595023148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45976.867595023148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45976.867595023148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45976.867595023148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45976.867595023148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45976.867595023148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45976.867595023148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45976.867595023148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45976.867595023148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45976.867595023148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45976.867595023148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45976.867595023148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45976.867595023148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45976.867595023148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45976.867595023148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45976.867595023148</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45976.867595023148</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A1B0BCE7-2B98-448E-8F09-21C213AAA51A}"/>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tabSelected="1" workbookViewId="0">
      <selection activeCell="K8" sqref="K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59"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151.8677570601867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0.43125243055692408</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39108</v>
      </c>
      <c r="B5" s="18" t="str">
        <f>IFERROR(VLOOKUP(D5,DB!A:K,11,0),"")</f>
        <v>R2</v>
      </c>
      <c r="C5" s="18">
        <v>1</v>
      </c>
      <c r="D5" s="18" t="s">
        <v>38840</v>
      </c>
      <c r="E5" s="103" t="s">
        <v>39021</v>
      </c>
      <c r="F5" s="104">
        <v>45976.723090277781</v>
      </c>
      <c r="G5" s="105">
        <f ca="1">IFERROR(NOW()-F5,"-")</f>
        <v>0.14450474536715774</v>
      </c>
      <c r="H5" s="156">
        <v>45976.715046296296</v>
      </c>
      <c r="I5" s="18" t="str">
        <f>IFERROR(VLOOKUP(D5,DB!A:F,6,0),"")</f>
        <v>Power cube</v>
      </c>
      <c r="J5" s="18" t="str">
        <f>IFERROR(VLOOKUP(D5,DB!A:G,7,0),"")</f>
        <v>In progress+No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45976.867595023148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45976.867595023148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45976.867595023148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45976.867595023148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45976.867595023148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45976.867595023148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45976.867595023148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45976.867595023148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45976.867595023148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45976.867595023148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45976.867595023148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45976.867595023148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45976.867595023148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45976.867595023148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45976.867595023148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45976.867595023148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45976.867595023148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45976.867595023148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45976.867595023148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45976.867595023148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45976.867595023148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27"/>
      <c r="B27" s="128" t="str">
        <f>IFERROR(VLOOKUP(D27,DB!A:K,11,0),"")</f>
        <v/>
      </c>
      <c r="C27" s="128"/>
      <c r="D27" s="128"/>
      <c r="E27" s="129"/>
      <c r="F27" s="130"/>
      <c r="G27" s="131">
        <f ca="1">IFERROR(NOW()-F27,"-")</f>
        <v>45976.867595023148</v>
      </c>
      <c r="H27" s="130"/>
      <c r="I27" s="128" t="str">
        <f>IFERROR(VLOOKUP(D27,DB!A:F,6,0),"")</f>
        <v/>
      </c>
      <c r="J27" s="128" t="str">
        <f>IFERROR(VLOOKUP(D27,DB!A:G,7,0),"")</f>
        <v/>
      </c>
      <c r="K27" s="132"/>
      <c r="L27" s="128" t="str">
        <f>IFERROR(VLOOKUP(D27,DB!A:I,9,0),"")</f>
        <v/>
      </c>
      <c r="M27" s="128"/>
      <c r="N27" s="128"/>
      <c r="O27" s="128"/>
      <c r="P27" s="128"/>
      <c r="Q27" s="128"/>
      <c r="R27" s="128"/>
      <c r="S27" s="128"/>
      <c r="T27" s="128"/>
      <c r="U27" s="128"/>
      <c r="V27" s="128"/>
      <c r="W27" s="128"/>
      <c r="X27" s="128"/>
      <c r="Y27" s="128"/>
      <c r="Z27" s="128"/>
      <c r="AA27" s="128"/>
      <c r="AB27" s="128"/>
      <c r="AC27" s="128"/>
      <c r="AD27" s="128"/>
      <c r="AE27" s="128"/>
      <c r="AF27" s="128"/>
      <c r="AG27" s="128"/>
      <c r="AH27" s="128"/>
      <c r="AI27" s="128"/>
      <c r="AJ27" s="128"/>
      <c r="AK27" s="128"/>
      <c r="AL27" s="128"/>
      <c r="AM27" s="128"/>
      <c r="AN27" s="128"/>
      <c r="AO27" s="128"/>
      <c r="AP27" s="128"/>
      <c r="AQ27" s="128"/>
      <c r="AR27" s="128"/>
      <c r="AS27" s="128"/>
      <c r="AT27" s="128"/>
      <c r="AU27" s="128"/>
      <c r="AV27" s="128"/>
      <c r="AW27" s="128"/>
      <c r="AX27" s="128"/>
      <c r="AY27" s="128"/>
      <c r="AZ27" s="128"/>
      <c r="BA27" s="128"/>
      <c r="BB27" s="128"/>
      <c r="BC27" s="128"/>
      <c r="BD27" s="128"/>
      <c r="BE27" s="128"/>
      <c r="BF27" s="128"/>
      <c r="BG27" s="128"/>
      <c r="BH27" s="128"/>
      <c r="BI27" s="128"/>
      <c r="BJ27" s="128"/>
      <c r="BK27" s="128"/>
      <c r="BL27" s="128"/>
      <c r="BM27" s="128"/>
      <c r="BN27" s="128"/>
      <c r="BO27" s="128"/>
      <c r="BP27" s="128"/>
      <c r="BQ27" s="128"/>
      <c r="BR27" s="128"/>
      <c r="BS27" s="128"/>
      <c r="BT27" s="128"/>
      <c r="BU27" s="128"/>
      <c r="BV27" s="128"/>
      <c r="BW27" s="128"/>
      <c r="BX27" s="128"/>
      <c r="BY27" s="128"/>
      <c r="BZ27" s="128"/>
      <c r="CA27" s="128"/>
      <c r="CB27" s="128"/>
      <c r="CC27" s="128"/>
      <c r="CD27" s="128"/>
      <c r="CE27" s="128"/>
      <c r="CF27" s="128"/>
      <c r="CG27" s="128"/>
      <c r="CH27" s="128"/>
      <c r="CI27" s="128"/>
      <c r="CJ27" s="133"/>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45976.867595023148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45976.867595023148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45976.867595023148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45976.867595023148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45976.867595023148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45976.867595023148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45976.867595023148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45976.867595023148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45976.867595023148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45976.867595023148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45976.867595023148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45976.867595023148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45976.867595023148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45976.867595023148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45976.867595023148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45976.867595023148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45976.867595023148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45976.867595023148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45976.867595023148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45976.867595023148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45976.867595023148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45976.867595023148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45976.867595023148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45976.867595023148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45976.867595023148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45976.867595023148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45976.867595023148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45976.867595023148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45976.867595023148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45976.867595023148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45976.867595023148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45976.867595023148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45976.867595023148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45976.867595023148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45976.867595023148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45976.867595023148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45976.867595023148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45976.867595023148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45976.867595023148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45976.867595023148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45976.867595023148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45976.867595023148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45976.867595023148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45976.867595023148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45976.867595023148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45976.867595023148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45976.867595023148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45976.867595023148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45976.867595023148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45976.867595023148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45976.867595023148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45976.867595023148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45976.867595023148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45976.867595023148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45976.867595023148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45976.867595023148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45976.867595023148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45976.867595023148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45976.867595023148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45976.867595023148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45976.867595023148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45976.867595023148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45976.867595023148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45976.867595023148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45976.867595023148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45976.867595023148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45976.867595023148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45976.867595023148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45976.867595023148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45976.867595023148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45976.867595023148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45976.867595023148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45976.867595023148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45976.867595023148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45976.867595023148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45976.867595023148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45976.867595023148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45976.867595023148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45976.867595023148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45976.867595023148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45976.867595023148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45976.867595023148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45976.867595023148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45976.867595023148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45976.867595023148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45976.867595023148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45976.867595023148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45976.867595023148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45976.867595023148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45976.867595023148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45976.867595023148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45976.867595023148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45976.867595023148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45976.867595023148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45976.867595023148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45976.867595023148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45976.867595023148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45976.867595023148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45976.867595023148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45976.867595023148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45976.867595023148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45976.867595023148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45976.867595023148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45976.867595023148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45976.867595023148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45976.867595023148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45976.867595023148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45976.867595023148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45976.867595023148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45976.867595023148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45976.867595023148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45976.867595023148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45976.867595023148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45976.867595023148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45976.867595023148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45976.867595023148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45976.867595023148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45976.867595023148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45976.867595023148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45976.867595023148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45976.867595023148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45976.867595023148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45976.867595023148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45976.867595023148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45976.867595023148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45976.867595023148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45976.867595023148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45976.867595023148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45976.867595023148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45976.867595023148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45976.867595023148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45976.867595023148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45976.867595023148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45976.867595023148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45976.867595023148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45976.867595023148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45976.867595023148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45976.867595023148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45976.867595023148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45976.867595023148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45976.867595023148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45976.867595023148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45976.867595023148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45976.867595023148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45976.867595023148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45976.867595023148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45976.867595023148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45976.867595023148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45976.867595023148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45976.867595023148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45976.867595023148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45976.867595023148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45976.867595023148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45976.867595023148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45976.867595023148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45976.867595023148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45976.867595023148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45976.867595023148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45976.867595023148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45976.867595023148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45976.867595023148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45976.867595023148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45976.867595023148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45976.867595023148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45976.867595023148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45976.867595023148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45976.867595023148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45976.867595023148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45976.867595023148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45976.867595023148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45976.867595023148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45976.867595023148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45976.867595023148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45976.867595023148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45976.867595023148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45976.867595023148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45976.867595023148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45976.867595023148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45976.867595023148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45976.867595023148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45976.867595023148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45976.867595023148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45976.867595023148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45976.867595023148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45976.867595023148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45976.867595023148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45976.867595023148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45976.867595023148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45976.867595023148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45976.867595023148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45976.867595023148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45976.867595023148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45976.867595023148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45976.867595023148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45976.867595023148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45976.867595023148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45976.867595023148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45976.867595023148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45976.867595023148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45976.867595023148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45976.867595023148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45976.867595023148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45976.867595023148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45976.867595023148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45976.867595023148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45976.867595023148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45976.867595023148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45976.867595023148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45976.867595023148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45976.867595023148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45976.867595023148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45976.867595023148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45976.867595023148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45976.867595023148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45976.867595023148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45976.867595023148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45976.867595023148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45976.867595023148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45976.867595023148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45976.867595023148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45976.867595023148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45976.867595023148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45976.867595023148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45976.867595023148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45976.867595023148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45976.867595023148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45976.867595023148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45976.867595023148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45976.867595023148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45976.867595023148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45976.867595023148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45976.867595023148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45976.867595023148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45976.867595023148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45976.867595023148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45976.867595023148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45976.867595023148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45976.867595023148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45976.867595023148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45976.867595023148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45976.867595023148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45976.867595023148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45976.867595023148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45976.867595023148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45976.867595023148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45976.867595023148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45976.867595023148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45976.867595023148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45976.867595023148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45976.867595023148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45976.867595023148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45976.867595023148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45976.867595023148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45976.867595023148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45976.867595023148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45976.867595023148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45976.867595023148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45976.867595023148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45976.867595023148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45976.867595023148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45976.867595023148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45976.867595023148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45976.867595023148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45976.867595023148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45976.867595023148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45976.867595023148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45976.867595023148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45976.867595023148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45976.867595023148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45976.867595023148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45976.867595023148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45976.867595023148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45976.867595023148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45976.867595023148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45976.867595023148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45976.867595023148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45976.867595023148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45976.867595023148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45976.867595023148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45976.867595023148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45976.867595023148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45976.867595023148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45976.867595023148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45976.867595023148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45976.867595023148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45976.867595023148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45976.867595023148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45976.867595023148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45976.867595023148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45976.867595023148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45976.867595023148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45976.867595023148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45976.867595023148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45976.867595023148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45976.867595023148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45976.867595023148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45976.867595023148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45976.867595023148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45976.867595023148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45976.867595023148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45976.867595023148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45976.867595023148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45976.867595023148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45976.867595023148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45976.867595023148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45976.867595023148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45976.867595023148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45976.867595023148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45976.867595023148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45976.867595023148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45976.867595023148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45976.867595023148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45976.867595023148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45976.867595023148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45976.867595023148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45976.867595023148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45976.867595023148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45976.867595023148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45976.867595023148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45976.867595023148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45976.867595023148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45976.867595023148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45976.867595023148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45976.867595023148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45976.867595023148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45976.867595023148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45976.867595023148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45976.867595023148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45976.867595023148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45976.867595023148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45976.867595023148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45976.867595023148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45976.867595023148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45976.867595023148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45976.867595023148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45976.867595023148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45976.867595023148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45976.867595023148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45976.867595023148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45976.867595023148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45976.867595023148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45976.867595023148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45976.867595023148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45976.867595023148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45976.867595023148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45976.867595023148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45976.867595023148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45976.867595023148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45976.867595023148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45976.867595023148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45976.867595023148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45976.867595023148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45976.867595023148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45976.867595023148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45976.867595023148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45976.867595023148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45976.867595023148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45976.867595023148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45976.867595023148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45976.867595023148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45976.867595023148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45976.867595023148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45976.867595023148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45976.867595023148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45976.867595023148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45976.867595023148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45976.867595023148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45976.867595023148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45976.867595023148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45976.867595023148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45976.867595023148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45976.867595023148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45976.867595023148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45976.867595023148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45976.867595023148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45976.867595023148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45976.867595023148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45976.867595023148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45976.867595023148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45976.867595023148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45976.867595023148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45976.867595023148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45976.867595023148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45976.867595023148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45976.867595023148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45976.867595023148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45976.867595023148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45976.867595023148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45976.867595023148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45976.867595023148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45976.867595023148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45976.867595023148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45976.867595023148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45976.867595023148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45976.867595023148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45976.867595023148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45976.867595023148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45976.867595023148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45976.867595023148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45976.867595023148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45976.867595023148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45976.867595023148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45976.867595023148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45976.867595023148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45976.867595023148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45976.867595023148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45976.867595023148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45976.867595023148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45976.867595023148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45976.867595023148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45976.867595023148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45976.867595023148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45976.867595023148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45976.867595023148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45976.867595023148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45976.867595023148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45976.867595023148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45976.867595023148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45976.867595023148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45976.867595023148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45976.867595023148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45976.867595023148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45976.867595023148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45976.867595023148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45976.867595023148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45976.867595023148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45976.867595023148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45976.867595023148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45976.867595023148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45976.867595023148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45976.867595023148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45976.867595023148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45976.867595023148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45976.867595023148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45976.867595023148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45976.867595023148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45976.867595023148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45976.867595023148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45976.867595023148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45976.867595023148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45976.867595023148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45976.867595023148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45976.867595023148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45976.867595023148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45976.867595023148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45976.867595023148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45976.867595023148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45976.867595023148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45976.867595023148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45976.867595023148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45976.867595023148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45976.867595023148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45976.867595023148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45976.867595023148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45976.867595023148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45976.867595023148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45976.867595023148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45976.867595023148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45976.867595023148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45976.867595023148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45976.867595023148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45976.867595023148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45976.867595023148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45976.867595023148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45976.867595023148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45976.867595023148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45976.867595023148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45976.867595023148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45976.867595023148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45976.867595023148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45976.867595023148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45976.867595023148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45976.867595023148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45976.867595023148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45976.867595023148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45976.867595023148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45976.867595023148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45976.867595023148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45976.867595023148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45976.867595023148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45976.867595023148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45976.867595023148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45976.867595023148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45976.867595023148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45976.867595023148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45976.867595023148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45976.867595023148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45976.867595023148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45976.867595023148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45976.867595023148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45976.867595023148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45976.867595023148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45976.867595023148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45976.867595023148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45976.867595023148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45976.867595023148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45976.867595023148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45976.867595023148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45976.867595023148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45976.867595023148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45976.867595023148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45976.867595023148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45976.867595023148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45976.867595023148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45976.867595023148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45976.867595023148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45976.867595023148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45976.867595023148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45976.867595023148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45976.867595023148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45976.867595023148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45976.867595023148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45976.867595023148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45976.867595023148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45976.867595023148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45976.867595023148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45976.867595023148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45976.867595023148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45976.867595023148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45976.867595023148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45976.867595023148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45976.867595023148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45976.867595023148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45976.867595023148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45976.867595023148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45976.867595023148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45976.867595023148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45976.867595023148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45976.867595023148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45976.867595023148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45976.867595023148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45976.867595023148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45976.867595023148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45976.867595023148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45976.867595023148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45976.867595023148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45976.867595023148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45976.867595023148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45976.867595023148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45976.867595023148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45976.867595023148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45976.867595023148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45976.867595023148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45976.867595023148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45976.867595023148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45976.867595023148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45976.867595023148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45976.867595023148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45976.867595023148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45976.867595023148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45976.867595023148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45976.867595023148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45976.867595023148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45976.867595023148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45976.867595023148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45976.867595023148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45976.867595023148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45976.867595023148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45976.867595023148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45976.867595023148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45976.867595023148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45976.867595023148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45976.867595023148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45976.867595023148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45976.867595023148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45976.867595023148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45976.867595023148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45976.867595023148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45976.867595023148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45976.867595023148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45976.867595023148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45976.867595023148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45976.867595023148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45976.867595023148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45976.867595023148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45976.867595023148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45976.867595023148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45976.867595023148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45976.867595023148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45976.867595023148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45976.867595023148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45976.867595023148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45976.867595023148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45976.867595023148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45976.867595023148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45976.867595023148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45976.867595023148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45976.867595023148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45976.867595023148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45976.867595023148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45976.867595023148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45976.867595023148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45976.867595023148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45976.867595023148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45976.867595023148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45976.867595023148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45976.867595023148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45976.867595023148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45976.867595023148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45976.867595023148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45976.867595023148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45976.867595023148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45976.867595023148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45976.867595023148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45976.867595023148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45976.867595023148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45976.867595023148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45976.867595023148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45976.867595023148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45976.867595023148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45976.867595023148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45976.867595023148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45976.867595023148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45976.867595023148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45976.867595023148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45976.867595023148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45976.867595023148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45976.867595023148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45976.867595023148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45976.867595023148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45976.867595023148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45976.867595023148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45976.867595023148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45976.867595023148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45976.867595023148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45976.867595023148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45976.867595023148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45976.867595023148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45976.867595023148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45976.867595023148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45976.867595023148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45976.867595023148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45976.867595023148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45976.867595023148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45976.867595023148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45976.867595023148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45976.867595023148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45976.867595023148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45976.867595023148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45976.867595023148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45976.867595023148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45976.867595023148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45976.867595023148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45976.867595023148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45976.867595023148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45976.867595023148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45976.867595023148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45976.867595023148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45976.867595023148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45976.867595023148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45976.867595023148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45976.867595023148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45976.867595023148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45976.867595023148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45976.867595023148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45976.867595023148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45976.867595023148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45976.867595023148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45976.867595023148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45976.867595023148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45976.867595023148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45976.867595023148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45976.867595023148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45976.867595023148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45976.867595023148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45976.867595023148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45976.867595023148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45976.867595023148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45976.867595023148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45976.867595023148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45976.867595023148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45976.867595023148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45976.867595023148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45976.867595023148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45976.867595023148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45976.867595023148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45976.867595023148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45976.867595023148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45976.867595023148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45976.867595023148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45976.867595023148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45976.867595023148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45976.867595023148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45976.867595023148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45976.867595023148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45976.867595023148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45976.867595023148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45976.867595023148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45976.867595023148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45976.867595023148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45976.867595023148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45976.867595023148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45976.867595023148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45976.867595023148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45976.867595023148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45976.867595023148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45976.867595023148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45976.867595023148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45976.867595023148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45976.867595023148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45976.867595023148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45976.867595023148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45976.867595023148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45976.867595023148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45976.867595023148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45976.867595023148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45976.867595023148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45976.867595023148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45976.867595023148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45976.867595023148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45976.867595023148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45976.867595023148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45976.867595023148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45976.867595023148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45976.867595023148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45976.867595023148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45976.867595023148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45976.867595023148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45976.867595023148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45976.867595023148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45976.867595023148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45976.867595023148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45976.867595023148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45976.867595023148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45976.867595023148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45976.867595023148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45976.867595023148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45976.867595023148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45976.867595023148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45976.867595023148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45976.867595023148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45976.867595023148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45976.867595023148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45976.867595023148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45976.867595023148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45976.867595023148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45976.867595023148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45976.867595023148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45976.867595023148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45976.867595023148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45976.867595023148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45976.867595023148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45976.867595023148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45976.867595023148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45976.867595023148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45976.867595023148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45976.867595023148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45976.867595023148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45976.867595023148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45976.867595023148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45976.867595023148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45976.867595023148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45976.867595023148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45976.867595023148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45976.867595023148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45976.867595023148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45976.867595023148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45976.867595023148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45976.867595023148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45976.867595023148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45976.867595023148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45976.867595023148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45976.867595023148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45976.867595023148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45976.867595023148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45976.867595023148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45976.867595023148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45976.867595023148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45976.867595023148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45976.867595023148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45976.867595023148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45976.867595023148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45976.867595023148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45976.867595023148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45976.867595023148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45976.867595023148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45976.867595023148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45976.867595023148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45976.867595023148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45976.867595023148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45976.867595023148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45976.867595023148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45976.867595023148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45976.867595023148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45976.867595023148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45976.867595023148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45976.867595023148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45976.867595023148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45976.867595023148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45976.867595023148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45976.867595023148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45976.867595023148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45976.867595023148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45976.867595023148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45976.867595023148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45976.867595023148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45976.867595023148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45976.867595023148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45976.867595023148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45976.867595023148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45976.867595023148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45976.867595023148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45976.867595023148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45976.867595023148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45976.867595023148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45976.867595023148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45976.867595023148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45976.867595023148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45976.867595023148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45976.867595023148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45976.867595023148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45976.867595023148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45976.867595023148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45976.867595023148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45976.867595023148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45976.867595023148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45976.867595023148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45976.867595023148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45976.867595023148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45976.867595023148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45976.867595023148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45976.867595023148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45976.867595023148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45976.867595023148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45976.867595023148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45976.867595023148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45976.867595023148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45976.867595023148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45976.867595023148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45976.867595023148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45976.867595023148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45976.867595023148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45976.867595023148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45976.867595023148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45976.867595023148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45976.867595023148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45976.867595023148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45976.867595023148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45976.867595023148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45976.867595023148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45976.867595023148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45976.867595023148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45976.867595023148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45976.867595023148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45976.867595023148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45976.867595023148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45976.867595023148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45976.867595023148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45976.867595023148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45976.867595023148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45976.867595023148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45976.867595023148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45976.867595023148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45976.867595023148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45976.867595023148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45976.867595023148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45976.867595023148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45976.867595023148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45976.867595023148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45976.867595023148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45976.867595023148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45976.867595023148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45976.867595023148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45976.867595023148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45976.867595023148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45976.867595023148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45976.867595023148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45976.867595023148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45976.867595023148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45976.867595023148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45976.867595023148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45976.867595023148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45976.867595023148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45976.867595023148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45976.867595023148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45976.867595023148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45976.867595023148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45976.867595023148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45976.867595023148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45976.867595023148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45976.867595023148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45976.867595023148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45976.867595023148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45976.867595023148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45976.867595023148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45976.867595023148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45976.867595023148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45976.867595023148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45976.867595023148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45976.867595023148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45976.867595023148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45976.867595023148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45976.867595023148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45976.867595023148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45976.867595023148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45976.867595023148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45976.867595023148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45976.867595023148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45976.867595023148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45976.867595023148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45976.867595023148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45976.867595023148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45976.867595023148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45976.867595023148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45976.867595023148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45976.867595023148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45976.867595023148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45976.867595023148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45976.867595023148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45976.867595023148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45976.867595023148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45976.867595023148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45976.867595023148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45976.867595023148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45976.867595023148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45976.867595023148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45976.867595023148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45976.867595023148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45976.867595023148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45976.867595023148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45976.867595023148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45976.867595023148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45976.867595023148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45976.867595023148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45976.867595023148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45976.867595023148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45976.867595023148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45976.867595023148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45976.867595023148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45976.867595023148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45976.867595023148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45976.867595023148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45976.867595023148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45976.867595023148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45976.867595023148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45976.867595023148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45976.867595023148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45976.867595023148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45976.867595023148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45976.867595023148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45976.867595023148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45976.867595023148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45976.867595023148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45976.867595023148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45976.867595023148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45976.867595023148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45976.867595023148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45976.867595023148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45976.867595023148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45976.867595023148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45976.867595023148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45976.867595023148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45976.867595023148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45976.867595023148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45976.867595023148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45976.867595023148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45976.867595023148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45976.867595023148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45976.867595023148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45976.867595023148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45976.867595023148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45976.867595023148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45976.867595023148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45976.867595023148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45976.867595023148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45976.867595023148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45976.867595023148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45976.867595023148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45976.867595023148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45976.867595023148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45976.867595023148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45976.867595023148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45976.867595023148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45976.867595023148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45976.867595023148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45976.867595023148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45976.867595023148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45976.867595023148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45976.867595023148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45976.867595023148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45976.867595023148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45976.867595023148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45976.867595023148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45976.867595023148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45976.867595023148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45976.867595023148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45976.867595023148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45976.867595023148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45976.867595023148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45976.867595023148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45976.867595023148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45976.867595023148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45976.867595023148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45976.867595023148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45976.867595023148</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workbookViewId="0">
      <selection activeCell="D14" sqref="D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273.38687743055198</v>
      </c>
      <c r="H2" s="96">
        <v>45703.474768518521</v>
      </c>
      <c r="I2" s="96" t="str">
        <f>IFERROR(VLOOKUP(D2,DB!A:F,6,0),"")</f>
        <v>SCECO</v>
      </c>
      <c r="J2" s="96" t="str">
        <f>IFERROR(VLOOKUP(D2,DB!A:G,7,0),"")</f>
        <v>Dead</v>
      </c>
      <c r="K2" s="98" t="s">
        <v>39111</v>
      </c>
      <c r="L2" s="92" t="str">
        <f>IFERROR(VLOOKUP(D2,DB!A:I,9,0),"")</f>
        <v>Latis</v>
      </c>
    </row>
    <row r="3" spans="1:16" ht="15" customHeight="1">
      <c r="A3" s="135" t="s">
        <v>39112</v>
      </c>
      <c r="B3" s="135" t="str">
        <f>IFERROR(VLOOKUP(D3,DB!A:K,11,0),"")</f>
        <v>R4</v>
      </c>
      <c r="C3" s="94">
        <v>1</v>
      </c>
      <c r="D3" s="92" t="s">
        <v>34317</v>
      </c>
      <c r="E3" s="95" t="s">
        <v>39021</v>
      </c>
      <c r="F3" s="96">
        <v>45976.589108796295</v>
      </c>
      <c r="G3" s="97">
        <f ca="1">IFERROR(NOW()-F3,"")</f>
        <v>0.2784862268526922</v>
      </c>
      <c r="H3" s="96">
        <v>45976.583136574074</v>
      </c>
      <c r="I3" s="135" t="str">
        <f>IFERROR(VLOOKUP(D3,DB!A:F,6,0),"")</f>
        <v>SCECO</v>
      </c>
      <c r="J3" s="135" t="str">
        <f>IFERROR(VLOOKUP(D3,DB!A:G,7,0),"")</f>
        <v>Dead</v>
      </c>
      <c r="K3" s="98" t="s">
        <v>39113</v>
      </c>
      <c r="L3" s="92" t="str">
        <f>IFERROR(VLOOKUP(D3,DB!A:I,9,0),"")</f>
        <v>Latis</v>
      </c>
    </row>
    <row r="4" spans="1:16" ht="15" customHeight="1">
      <c r="A4" s="135" t="s">
        <v>39114</v>
      </c>
      <c r="B4" s="135" t="str">
        <f>IFERROR(VLOOKUP(D4,DB!A:K,11,0),"")</f>
        <v>R4</v>
      </c>
      <c r="C4" s="94">
        <v>1</v>
      </c>
      <c r="D4" s="92" t="s">
        <v>36293</v>
      </c>
      <c r="E4" s="95" t="s">
        <v>39021</v>
      </c>
      <c r="F4" s="96">
        <v>45976.786273148151</v>
      </c>
      <c r="G4" s="97">
        <f ca="1">IFERROR(NOW()-F4,"")</f>
        <v>8.1321874997229315E-2</v>
      </c>
      <c r="H4" s="96">
        <v>45976.780682870369</v>
      </c>
      <c r="I4" s="135" t="str">
        <f>IFERROR(VLOOKUP(D4,DB!A:F,6,0),"")</f>
        <v>Generator-SG</v>
      </c>
      <c r="J4" s="135" t="str">
        <f>IFERROR(VLOOKUP(D4,DB!A:G,7,0),"")</f>
        <v>No BB Shifted</v>
      </c>
      <c r="K4" s="98" t="s">
        <v>39115</v>
      </c>
      <c r="L4" s="92" t="str">
        <f>IFERROR(VLOOKUP(D4,DB!A:I,9,0),"")</f>
        <v>Latis</v>
      </c>
    </row>
    <row r="5" spans="1:16" ht="15" customHeight="1">
      <c r="A5" s="135"/>
      <c r="B5" s="135" t="str">
        <f>IFERROR(VLOOKUP(D5,DB!A:K,11,0),"")</f>
        <v/>
      </c>
      <c r="C5" s="94"/>
      <c r="D5" s="92"/>
      <c r="E5" s="95"/>
      <c r="F5" s="96"/>
      <c r="G5" s="97">
        <f ca="1">IFERROR(NOW()-F5,"")</f>
        <v>45976.867595023148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45976.867595023148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45976.867595023148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45976.867595023148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45976.867595023148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45976.867595023148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45976.867595023148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45976.867595023148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45976.867595023148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45976.867595023148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45976.867595023148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45976.867595023148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45976.867595023148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45976.867595023148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45976.867595023148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45976.867595023148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45976.867595023148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45976.867595023148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45976.867595023148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45976.867595023148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45976.867595023148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45976.867595023148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45976.867595023148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45976.867595023148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45976.867595023148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45976.867595023148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45976.867595023148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45976.867595023148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45976.867595023148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45976.867595023148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45976.867595023148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45976.867595023148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45976.867595023148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45976.867595023148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45976.867595023148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45976.867595023148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45976.867595023148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45976.867595023148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45976.867595023148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45976.867595023148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45976.867595023148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45976.867595023148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45976.867595023148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45976.867595023148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45976.867595023148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45976.867595023148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45976.867595023148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45976.867595023148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45976.867595023148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45976.867595023148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45976.867595023148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45976.867595023148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45976.867595023148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45976.867595023148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45976.867595023148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45976.867595023148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45976.867595023148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45976.867595023148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45976.867595023148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45976.867595023148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45976.867595023148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45976.867595023148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45976.867595023148</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45976.867595023148</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45976.867595023148</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45976.867595023148</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45976.867595023148</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45976.867595023148</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45976.867595023148</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45976.867595023148</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45976.867595023148</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45976.867595023148</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45976.867595023148</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45976.867595023148</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45976.867595023148</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45976.867595023148</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45976.867595023148</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45976.867595023148</v>
      </c>
      <c r="H82" s="96"/>
      <c r="I82" s="135" t="str">
        <f>IFERROR(VLOOKUP(D82,DB!A:F,6,0),"")</f>
        <v/>
      </c>
      <c r="J82" s="135" t="str">
        <f>IFERROR(VLOOKUP(D82,DB!A:G,7,0),"")</f>
        <v/>
      </c>
      <c r="K82" s="98"/>
      <c r="L82" s="92" t="str">
        <f>IFERROR(VLOOKUP(D82,DB!A:I,9,0),"")</f>
        <v/>
      </c>
    </row>
  </sheetData>
  <dataValidations count="2">
    <dataValidation allowBlank="1" showInputMessage="1" showErrorMessage="1" sqref="E1" xr:uid="{A4F81451-56CC-4543-9497-104C4E44EE4B}"/>
    <dataValidation type="list" allowBlank="1" showInputMessage="1" showErrorMessage="1" sqref="E2:E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4"/>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39116</v>
      </c>
      <c r="B2" s="37" t="str">
        <f>IFERROR(VLOOKUP(D2,DB!A:K,11,0),"")</f>
        <v>R5</v>
      </c>
      <c r="C2" s="37">
        <v>3</v>
      </c>
      <c r="D2" s="107" t="s">
        <v>36011</v>
      </c>
      <c r="E2" s="37" t="s">
        <v>39021</v>
      </c>
      <c r="F2" s="38">
        <v>45891.832060185188</v>
      </c>
      <c r="G2" s="116">
        <f ca="1">IFERROR(NOW()-F2,"")</f>
        <v>85.035534837959858</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39100</v>
      </c>
      <c r="F3" s="38">
        <v>45926.188877314817</v>
      </c>
      <c r="G3" s="116">
        <f t="shared" ref="G3" ca="1" si="0">IFERROR(NOW()-F3,"")</f>
        <v>50.678717708331533</v>
      </c>
      <c r="H3" s="38">
        <v>45926.158159722225</v>
      </c>
      <c r="I3" s="37" t="str">
        <f>IFERROR(VLOOKUP(D3,DB!A:F,6,0),"")</f>
        <v>SCECO</v>
      </c>
      <c r="J3" s="37" t="str">
        <f>IFERROR(VLOOKUP(D3,DB!A:G,7,0),"")</f>
        <v>Good</v>
      </c>
      <c r="K3" s="37" t="s">
        <v>39119</v>
      </c>
      <c r="L3" s="37" t="str">
        <f>IFERROR(VLOOKUP(D3,DB!A:I,9,0),"")</f>
        <v>Latis</v>
      </c>
      <c r="M3" s="106"/>
    </row>
    <row r="4" spans="1:13" ht="48" customHeight="1">
      <c r="A4" s="124" t="s">
        <v>39120</v>
      </c>
      <c r="B4" s="124" t="str">
        <f>IFERROR(VLOOKUP(D4,DB!A:K,11,0),"")</f>
        <v>R5</v>
      </c>
      <c r="C4" s="124">
        <v>1</v>
      </c>
      <c r="D4" s="124" t="s">
        <v>34758</v>
      </c>
      <c r="E4" s="124" t="s">
        <v>39100</v>
      </c>
      <c r="F4" s="125">
        <v>45948.661111111112</v>
      </c>
      <c r="G4" s="126">
        <f t="shared" ref="G4" ca="1" si="1">IFERROR(NOW()-F4,"")</f>
        <v>28.206483912035765</v>
      </c>
      <c r="H4" s="125">
        <v>45948.661111111112</v>
      </c>
      <c r="I4" s="124" t="str">
        <f>IFERROR(VLOOKUP(D4,DB!A:F,6,0),"")</f>
        <v>SCECO</v>
      </c>
      <c r="J4" s="124" t="str">
        <f>IFERROR(VLOOKUP(D4,DB!A:G,7,0),"")</f>
        <v>Dead</v>
      </c>
      <c r="K4" s="124" t="s">
        <v>39121</v>
      </c>
      <c r="L4" s="124" t="str">
        <f>IFERROR(VLOOKUP(D4,DB!A:I,9,0),"")</f>
        <v>Latis</v>
      </c>
    </row>
    <row r="5" spans="1:13" ht="30.75">
      <c r="A5" s="124" t="s">
        <v>39122</v>
      </c>
      <c r="B5" s="124" t="s">
        <v>5443</v>
      </c>
      <c r="C5" s="124">
        <v>1</v>
      </c>
      <c r="D5" s="124" t="s">
        <v>32330</v>
      </c>
      <c r="E5" s="124" t="s">
        <v>39021</v>
      </c>
      <c r="F5" s="125">
        <v>45968.848599537036</v>
      </c>
      <c r="G5" s="126">
        <v>0.54726851851851854</v>
      </c>
      <c r="H5" s="125">
        <v>45968.827465277776</v>
      </c>
      <c r="I5" s="124" t="s">
        <v>22</v>
      </c>
      <c r="J5" s="124" t="s">
        <v>65</v>
      </c>
      <c r="K5" s="124" t="s">
        <v>39123</v>
      </c>
      <c r="L5" s="124" t="s">
        <v>8145</v>
      </c>
    </row>
    <row r="6" spans="1:13">
      <c r="A6" s="124" t="s">
        <v>39124</v>
      </c>
      <c r="B6" s="124" t="str">
        <f>IFERROR(VLOOKUP(D6,DB!A:K,11,0),"")</f>
        <v>R5</v>
      </c>
      <c r="C6" s="124">
        <v>1</v>
      </c>
      <c r="D6" s="124" t="s">
        <v>38409</v>
      </c>
      <c r="E6" s="124" t="s">
        <v>39021</v>
      </c>
      <c r="F6" s="124"/>
      <c r="G6" s="126">
        <f t="shared" ref="G6:G37" ca="1" si="2">IFERROR(NOW()-F6,"")</f>
        <v>45976.867595023148</v>
      </c>
      <c r="H6" s="125">
        <v>45976.36105324074</v>
      </c>
      <c r="I6" s="124" t="str">
        <f>IFERROR(VLOOKUP(D6,DB!A:F,6,0),"")</f>
        <v>SCECO</v>
      </c>
      <c r="J6" s="124" t="str">
        <f>IFERROR(VLOOKUP(D6,DB!A:G,7,0),"")</f>
        <v>Good</v>
      </c>
      <c r="K6" s="124" t="s">
        <v>39125</v>
      </c>
      <c r="L6" s="124" t="str">
        <f>IFERROR(VLOOKUP(D6,DB!A:I,9,0),"")</f>
        <v>Latis</v>
      </c>
    </row>
    <row r="7" spans="1:13" s="106" customFormat="1" ht="30.75">
      <c r="A7" s="124" t="s">
        <v>39124</v>
      </c>
      <c r="B7" s="124" t="str">
        <f>IFERROR(VLOOKUP(D7,DB!A:K,11,0),"")</f>
        <v>R5</v>
      </c>
      <c r="C7" s="124">
        <v>1</v>
      </c>
      <c r="D7" s="124" t="s">
        <v>38282</v>
      </c>
      <c r="E7" s="124" t="s">
        <v>39021</v>
      </c>
      <c r="F7" s="124"/>
      <c r="G7" s="126">
        <f ca="1">IFERROR(NOW()-F7,"")</f>
        <v>45976.867595023148</v>
      </c>
      <c r="H7" s="125">
        <v>45976.442164351851</v>
      </c>
      <c r="I7" s="124" t="str">
        <f>IFERROR(VLOOKUP(D7,DB!A:F,6,0),"")</f>
        <v>SCECO</v>
      </c>
      <c r="J7" s="124" t="str">
        <f>IFERROR(VLOOKUP(D7,DB!A:G,7,0),"")</f>
        <v>Haj Removal</v>
      </c>
      <c r="K7" s="124" t="s">
        <v>39126</v>
      </c>
      <c r="L7" s="124" t="str">
        <f>IFERROR(VLOOKUP(D7,DB!A:I,9,0),"")</f>
        <v>Latis</v>
      </c>
    </row>
    <row r="8" spans="1:13" ht="30.75">
      <c r="A8" s="124" t="s">
        <v>39124</v>
      </c>
      <c r="B8" s="124" t="str">
        <f>IFERROR(VLOOKUP(D8,DB!A:K,11,0),"")</f>
        <v>R5</v>
      </c>
      <c r="C8" s="124">
        <v>2</v>
      </c>
      <c r="D8" s="124" t="s">
        <v>38268</v>
      </c>
      <c r="E8" s="124" t="s">
        <v>39021</v>
      </c>
      <c r="F8" s="124"/>
      <c r="G8" s="126">
        <f t="shared" ca="1" si="2"/>
        <v>45976.867595023148</v>
      </c>
      <c r="H8" s="158">
        <v>45976.54896990741</v>
      </c>
      <c r="I8" s="124" t="str">
        <f>IFERROR(VLOOKUP(D8,DB!A:F,6,0),"")</f>
        <v>SCECO</v>
      </c>
      <c r="J8" s="124" t="str">
        <f>IFERROR(VLOOKUP(D8,DB!A:G,7,0),"")</f>
        <v>Good</v>
      </c>
      <c r="K8" s="124" t="s">
        <v>39126</v>
      </c>
      <c r="L8" s="124" t="str">
        <f>IFERROR(VLOOKUP(D8,DB!A:I,9,0),"")</f>
        <v>Latis</v>
      </c>
    </row>
    <row r="9" spans="1:13">
      <c r="A9" s="124"/>
      <c r="B9" s="124" t="str">
        <f>IFERROR(VLOOKUP(D9,DB!A:K,11,0),"")</f>
        <v/>
      </c>
      <c r="C9" s="124"/>
      <c r="D9" s="124"/>
      <c r="E9" s="124"/>
      <c r="F9" s="124"/>
      <c r="G9" s="126">
        <f t="shared" ca="1" si="2"/>
        <v>45976.867595023148</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45976.867595023148</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45976.867595023148</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45976.867595023148</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45976.867595023148</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45976.867595023148</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45976.867595023148</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45976.867595023148</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45976.867595023148</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45976.867595023148</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45976.867595023148</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45976.867595023148</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45976.867595023148</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45976.867595023148</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45976.867595023148</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45976.867595023148</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45976.867595023148</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45976.867595023148</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45976.867595023148</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45976.867595023148</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45976.867595023148</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45976.867595023148</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2"/>
        <v>45976.867595023148</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2"/>
        <v>45976.867595023148</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2"/>
        <v>45976.867595023148</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2"/>
        <v>45976.867595023148</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2"/>
        <v>45976.867595023148</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2"/>
        <v>45976.867595023148</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2"/>
        <v>45976.867595023148</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ref="G38:G101" ca="1" si="3">IFERROR(NOW()-F38,"")</f>
        <v>45976.867595023148</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45976.867595023148</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45976.867595023148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45976.867595023148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45976.867595023148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45976.867595023148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45976.867595023148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45976.867595023148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45976.867595023148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45976.867595023148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45976.867595023148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45976.867595023148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45976.867595023148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45976.867595023148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45976.867595023148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45976.867595023148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45976.867595023148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45976.867595023148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45976.867595023148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45976.867595023148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45976.867595023148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45976.867595023148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45976.867595023148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45976.867595023148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45976.867595023148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45976.867595023148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45976.867595023148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45976.867595023148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45976.867595023148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45976.867595023148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45976.867595023148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45976.867595023148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45976.867595023148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45976.867595023148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45976.867595023148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45976.867595023148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45976.867595023148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45976.867595023148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45976.867595023148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45976.867595023148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45976.867595023148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45976.867595023148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45976.867595023148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45976.867595023148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45976.867595023148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45976.867595023148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45976.867595023148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45976.867595023148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45976.867595023148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45976.867595023148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45976.867595023148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45976.867595023148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45976.867595023148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45976.867595023148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45976.867595023148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45976.867595023148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45976.867595023148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45976.867595023148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45976.867595023148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45976.867595023148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45976.867595023148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45976.867595023148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45976.867595023148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45976.867595023148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ref="G102:G165" ca="1" si="4">IFERROR(NOW()-F102,"")</f>
        <v>45976.867595023148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45976.867595023148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45976.867595023148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45976.867595023148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45976.867595023148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45976.867595023148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45976.867595023148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45976.867595023148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45976.867595023148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45976.867595023148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45976.867595023148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45976.867595023148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45976.867595023148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45976.867595023148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45976.867595023148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45976.867595023148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45976.867595023148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45976.867595023148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45976.867595023148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45976.867595023148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45976.867595023148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45976.867595023148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45976.867595023148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45976.867595023148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45976.867595023148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45976.867595023148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45976.867595023148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45976.867595023148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45976.867595023148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45976.867595023148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45976.867595023148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45976.867595023148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45976.867595023148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45976.867595023148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45976.867595023148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45976.867595023148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45976.867595023148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45976.867595023148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45976.867595023148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45976.867595023148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45976.867595023148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45976.867595023148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45976.867595023148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45976.867595023148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45976.867595023148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45976.867595023148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45976.867595023148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45976.867595023148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45976.867595023148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45976.867595023148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45976.867595023148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45976.867595023148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45976.867595023148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45976.867595023148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45976.867595023148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45976.867595023148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45976.867595023148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45976.867595023148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45976.867595023148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45976.867595023148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45976.867595023148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45976.867595023148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45976.867595023148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45976.867595023148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ref="G166:G229" ca="1" si="5">IFERROR(NOW()-F166,"")</f>
        <v>45976.867595023148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45976.867595023148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45976.867595023148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45976.867595023148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45976.867595023148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45976.867595023148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45976.867595023148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45976.867595023148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45976.867595023148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45976.867595023148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45976.867595023148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45976.867595023148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45976.867595023148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45976.867595023148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45976.867595023148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45976.867595023148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45976.867595023148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45976.867595023148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45976.867595023148</v>
      </c>
      <c r="H184" s="124"/>
      <c r="I184" s="124" t="str">
        <f>IFERROR(VLOOKUP(D184,DB!A:F,6,0),"")</f>
        <v/>
      </c>
      <c r="J184" s="124" t="str">
        <f>IFERROR(VLOOKUP(D184,DB!A:G,7,0),"")</f>
        <v/>
      </c>
      <c r="K184" s="124"/>
      <c r="L184" s="124" t="str">
        <f>IFERROR(VLOOKUP(D184,DB!A:I,9,0),"")</f>
        <v/>
      </c>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sheetData>
  <dataValidations count="2">
    <dataValidation allowBlank="1" showInputMessage="1" showErrorMessage="1" sqref="E1" xr:uid="{920C6338-E771-4DAE-8C89-92A9093EA4DE}"/>
    <dataValidation type="list" allowBlank="1" showInputMessage="1" showErrorMessage="1" sqref="E2:E1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1"/>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3" ca="1" si="0">IFERROR(NOW()-F2,"-")</f>
        <v>45976.867595023148</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45976.867595023148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45976.867595023148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45976.867595023148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45976.867595023148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45976.867595023148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45976.867595023148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45976.867595023148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45976.867595023148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45976.867595023148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45976.867595023148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45976.867595023148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ref="G14:G77" ca="1" si="1">IFERROR(NOW()-F14,"-")</f>
        <v>45976.867595023148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45976.867595023148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45976.867595023148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45976.867595023148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45976.867595023148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45976.867595023148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45976.867595023148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45976.867595023148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45976.867595023148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45976.867595023148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45976.867595023148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45976.867595023148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45976.867595023148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45976.867595023148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45976.867595023148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45976.867595023148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45976.867595023148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45976.867595023148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45976.867595023148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45976.867595023148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45976.867595023148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45976.867595023148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45976.867595023148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45976.867595023148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45976.867595023148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45976.867595023148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45976.867595023148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45976.867595023148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45976.867595023148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45976.867595023148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45976.867595023148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45976.867595023148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45976.867595023148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45976.867595023148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45976.867595023148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45976.867595023148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45976.867595023148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45976.867595023148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45976.867595023148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45976.867595023148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45976.867595023148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45976.867595023148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45976.867595023148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45976.867595023148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45976.867595023148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45976.867595023148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45976.867595023148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45976.867595023148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45976.867595023148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45976.867595023148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45976.867595023148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45976.867595023148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45976.867595023148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45976.867595023148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45976.867595023148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45976.867595023148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45976.867595023148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45976.867595023148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45976.867595023148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45976.867595023148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45976.867595023148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45976.867595023148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45976.867595023148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45976.867595023148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ref="G78:G111" ca="1" si="2">IFERROR(NOW()-F78,"-")</f>
        <v>45976.867595023148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45976.867595023148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45976.867595023148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45976.867595023148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45976.867595023148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45976.867595023148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45976.867595023148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45976.867595023148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45976.867595023148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45976.867595023148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45976.867595023148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45976.867595023148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45976.867595023148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45976.867595023148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45976.867595023148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45976.867595023148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45976.867595023148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45976.867595023148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45976.867595023148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45976.867595023148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45976.867595023148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45976.867595023148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45976.867595023148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45976.867595023148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45976.867595023148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45976.867595023148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45976.867595023148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45976.867595023148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45976.867595023148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45976.867595023148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45976.867595023148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45976.867595023148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45976.867595023148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45976.867595023148</v>
      </c>
      <c r="H111" s="143"/>
      <c r="I111" s="141" t="str">
        <f>IFERROR(VLOOKUP(D111,DB!A:F,6,0),"")</f>
        <v/>
      </c>
      <c r="J111" s="141" t="str">
        <f>IFERROR(VLOOKUP(D111,DB!A:G,7,0),"")</f>
        <v/>
      </c>
      <c r="K111" s="144"/>
      <c r="L111" s="145" t="str">
        <f>IFERROR(VLOOKUP(D111,DB!A:I,9,0),"")</f>
        <v/>
      </c>
    </row>
  </sheetData>
  <dataValidations count="2">
    <dataValidation allowBlank="1" showInputMessage="1" showErrorMessage="1" sqref="E1" xr:uid="{9E1BC488-8814-4F8A-8DBE-742B3278AB71}"/>
    <dataValidation type="list" allowBlank="1" showInputMessage="1" showErrorMessage="1" sqref="E2:E11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2025-11-15T17:51:13Z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