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111" documentId="120_S{2AC9BD13-BADA-5192-A53E-5A8FF88502F6}" xr6:coauthVersionLast="47" xr6:coauthVersionMax="47" xr10:uidLastSave="{288B7D89-F1EF-44B5-BAAE-4C64F3F93588}"/>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L18" i="5"/>
  <c r="L19" i="5"/>
  <c r="L20" i="5"/>
  <c r="L21" i="5"/>
  <c r="L22" i="5"/>
  <c r="L23" i="5"/>
  <c r="L24" i="5"/>
  <c r="L25" i="5"/>
  <c r="L26" i="5"/>
  <c r="L27" i="5"/>
  <c r="J18" i="5"/>
  <c r="J19" i="5"/>
  <c r="J20" i="5"/>
  <c r="J21" i="5"/>
  <c r="J22" i="5"/>
  <c r="J23" i="5"/>
  <c r="J24" i="5"/>
  <c r="J25" i="5"/>
  <c r="J26" i="5"/>
  <c r="J27" i="5"/>
  <c r="I18" i="5"/>
  <c r="I19" i="5"/>
  <c r="I20" i="5"/>
  <c r="I21" i="5"/>
  <c r="I22" i="5"/>
  <c r="I23" i="5"/>
  <c r="I24" i="5"/>
  <c r="I25" i="5"/>
  <c r="I26" i="5"/>
  <c r="I27" i="5"/>
  <c r="G18" i="5"/>
  <c r="G19" i="5"/>
  <c r="G20" i="5"/>
  <c r="G21" i="5"/>
  <c r="G22" i="5"/>
  <c r="G23" i="5"/>
  <c r="G24" i="5"/>
  <c r="G25" i="5"/>
  <c r="G26" i="5"/>
  <c r="G27" i="5"/>
  <c r="B18" i="5"/>
  <c r="B19" i="5"/>
  <c r="B20" i="5"/>
  <c r="B21" i="5"/>
  <c r="B22" i="5"/>
  <c r="B23" i="5"/>
  <c r="B24" i="5"/>
  <c r="B25" i="5"/>
  <c r="B26" i="5"/>
  <c r="B27"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G2" i="4"/>
  <c r="B4" i="2"/>
  <c r="G4" i="2"/>
  <c r="I4" i="2"/>
  <c r="J4" i="2"/>
  <c r="L4" i="2"/>
  <c r="B5" i="2"/>
  <c r="G5" i="2"/>
  <c r="I5" i="2"/>
  <c r="J5" i="2"/>
  <c r="L5" i="2"/>
  <c r="B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<sst xmlns="http://schemas.openxmlformats.org/spreadsheetml/2006/main" count="181613" uniqueCount="39221">
  <si>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</si>
  <si>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</si>
  <si>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</si>
  <si>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</si>
  <si>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</si>
  <si>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</si>
  <si>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</si>
  <si>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</si>
  <si>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</si>
  <si>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</si>
  <si>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</si>
  <si>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</si>
  <si>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</si>
  <si>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</si>
  <si>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</si>
  <si>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</si>
  <si>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</si>
  <si>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</si>
  <si>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</si>
  <si>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</si>
  <si>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</si>
  <si>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</si>
  <si>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</si>
  <si>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</si>
  <si>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</si>
  <si>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</si>
  <si>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</si>
  <si>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</si>
  <si>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</si>
  <si>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</si>
  <si>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</si>
  <si>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</si>
  <si>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</si>
  <si>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</si>
  <si>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</si>
  <si>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</si>
  <si>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</si>
  <si>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</si>
  <si>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</si>
  <si>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</si>
  <si>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</si>
  <si>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</si>
  <si>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</si>
  <si>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</si>
  <si>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</si>
  <si>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</si>
  <si>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</si>
  <si>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</si>
  <si>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</si>
  <si>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</si>
  <si>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</si>
  <si>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</si>
  <si>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</si>
  <si>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</si>
  <si>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</si>
  <si>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</si>
  <si>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</si>
  <si>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</si>
  <si>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</si>
  <si>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</si>
  <si>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</si>
  <si>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</si>
  <si>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</si>
  <si>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</si>
  <si>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</si>
  <si>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</si>
  <si>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</si>
  <si>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</si>
  <si>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</si>
  <si>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</si>
  <si>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</si>
  <si>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</si>
  <si>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</si>
  <si>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</si>
  <si>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</si>
  <si>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</si>
  <si>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</si>
  <si>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</si>
  <si>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</si>
  <si>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</si>
  <si>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</si>
  <si>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</si>
  <si>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</si>
  <si>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</si>
  <si>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</si>
  <si>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</si>
  <si>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</si>
  <si>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</si>
  <si>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</si>
  <si>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</si>
  <si>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</si>
  <si>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</si>
  <si>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</si>
  <si>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</si>
  <si>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</si>
  <si>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</si>
  <si>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</si>
  <si>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</si>
  <si>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</si>
  <si>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</si>
  <si>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</si>
  <si>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</si>
  <si>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</si>
  <si>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</si>
  <si>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</si>
  <si>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</si>
  <si>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</si>
  <si>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</si>
  <si>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</si>
  <si>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</si>
  <si>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</si>
  <si>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</si>
  <si>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</si>
  <si>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</si>
  <si>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</si>
  <si>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</si>
  <si>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</si>
  <si>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</si>
  <si>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</si>
  <si>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</si>
  <si>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</si>
  <si>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</si>
  <si>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</si>
  <si>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</si>
  <si>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</si>
  <si>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</si>
  <si>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</si>
  <si>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</si>
  <si>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</si>
  <si>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</si>
  <si>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</si>
  <si>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</si>
  <si>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</si>
  <si>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</si>
  <si>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</si>
  <si>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</si>
  <si>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</si>
  <si>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</si>
  <si>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</si>
  <si>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</si>
  <si>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</si>
  <si>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</si>
  <si>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</si>
  <si>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</si>
  <si>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</si>
  <si>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</si>
  <si>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</si>
  <si>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</si>
  <si>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</si>
  <si>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</si>
  <si>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</si>
  <si>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</si>
  <si>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</si>
  <si>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</si>
  <si>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</si>
  <si>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</si>
  <si>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</si>
  <si>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</si>
  <si>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</si>
  <si>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</si>
  <si>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</si>
  <si>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</si>
  <si>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</si>
  <si>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</si>
  <si>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</si>
  <si>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</si>
  <si>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</si>
  <si>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</si>
  <si>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</si>
  <si>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</si>
  <si>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</si>
  <si>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</si>
  <si>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</si>
  <si>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</si>
  <si>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</si>
  <si>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</si>
  <si>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</si>
  <si>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</si>
  <si>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</si>
  <si>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</si>
  <si>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</si>
  <si>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</si>
  <si>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</si>
  <si>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</si>
  <si>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</si>
  <si>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</si>
  <si>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</si>
  <si>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</si>
  <si>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</si>
  <si>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</si>
  <si>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</si>
  <si>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</si>
  <si>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</si>
  <si>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</si>
  <si>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</si>
  <si>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</si>
  <si>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</si>
  <si>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</si>
  <si>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</si>
  <si>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</si>
  <si>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</si>
  <si>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</si>
  <si>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</si>
  <si>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</si>
  <si>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</si>
  <si>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</si>
  <si>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</si>
  <si>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</si>
  <si>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</si>
  <si>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</si>
  <si>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</si>
  <si>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</si>
  <si>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</si>
  <si>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</si>
  <si>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</si>
  <si>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</si>
  <si>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</si>
  <si>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</si>
  <si>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</si>
  <si>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</si>
  <si>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</si>
  <si>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</si>
  <si>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</si>
  <si>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</si>
  <si>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</si>
  <si>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</si>
  <si>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</si>
  <si>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</si>
  <si>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</si>
  <si>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</si>
  <si>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</si>
  <si>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</si>
  <si>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</si>
  <si>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</si>
  <si>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</si>
  <si>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</si>
  <si>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</si>
  <si>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</si>
  <si>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</si>
  <si>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</si>
  <si>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</si>
  <si>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</si>
  <si>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</si>
  <si>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</si>
  <si>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</si>
  <si>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</si>
  <si>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</si>
  <si>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</si>
  <si>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</si>
  <si>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</si>
  <si>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</si>
  <si>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</si>
  <si>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</si>
  <si>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</si>
  <si>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</si>
  <si>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</si>
  <si>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</si>
  <si>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</si>
  <si>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</si>
  <si>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</si>
  <si>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</si>
  <si>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</si>
  <si>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</si>
  <si>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</si>
  <si>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</si>
  <si>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</si>
  <si>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</si>
  <si>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</si>
  <si>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</si>
  <si>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</si>
  <si>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</si>
  <si>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</si>
  <si>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</si>
  <si>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</si>
  <si>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</si>
  <si>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</si>
  <si>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</si>
  <si>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</si>
  <si>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</si>
  <si>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</si>
  <si>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</si>
  <si>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</si>
  <si>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</si>
  <si>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</si>
  <si>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</si>
  <si>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</si>
  <si>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</si>
  <si>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</si>
  <si>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</si>
  <si>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</si>
  <si>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</si>
  <si>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</si>
  <si>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</si>
  <si>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</si>
  <si>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</si>
  <si>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</si>
  <si>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</si>
  <si>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</si>
  <si>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</si>
  <si>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</si>
  <si>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</si>
  <si>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</si>
  <si>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</si>
  <si>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</si>
  <si>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</si>
  <si>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</si>
  <si>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</si>
  <si>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</si>
  <si>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</si>
  <si>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</si>
  <si>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</si>
  <si>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</si>
  <si>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</si>
  <si>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</si>
  <si>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</si>
  <si>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</si>
  <si>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</si>
  <si>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</si>
  <si>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</si>
  <si>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</si>
  <si>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</si>
  <si>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</si>
  <si>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</si>
  <si>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</si>
  <si>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</si>
  <si>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</si>
  <si>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</si>
  <si>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</si>
  <si>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</si>
  <si>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</si>
  <si>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</si>
  <si>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</si>
  <si>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</si>
  <si>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</si>
  <si>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</si>
  <si>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</si>
  <si>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</si>
  <si>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</si>
  <si>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</si>
  <si>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</si>
  <si>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</si>
  <si>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</si>
  <si>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</si>
  <si>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</si>
  <si>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</si>
  <si>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</si>
  <si>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</si>
  <si>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</si>
  <si>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</si>
  <si>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</si>
  <si>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</si>
  <si>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</si>
  <si>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</si>
  <si>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</si>
  <si>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</si>
  <si>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</si>
  <si>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</si>
  <si>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</si>
  <si>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</si>
  <si>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</si>
  <si>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</si>
  <si>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</si>
  <si>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</si>
  <si>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</si>
  <si>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</si>
  <si>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</si>
  <si>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</si>
  <si>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</si>
  <si>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</si>
  <si>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</si>
  <si>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</si>
  <si>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</si>
  <si>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</si>
  <si>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</si>
  <si>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</si>
  <si>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</si>
  <si>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</si>
  <si>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</si>
  <si>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</si>
  <si>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</si>
  <si>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</si>
  <si>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</si>
  <si>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</si>
  <si>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</si>
  <si>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</si>
  <si>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</si>
  <si>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</si>
  <si>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</si>
  <si>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</si>
  <si>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</si>
  <si>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</si>
  <si>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</si>
  <si>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</si>
  <si>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</si>
  <si>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</si>
  <si>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</si>
  <si>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</si>
  <si>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</si>
  <si>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</si>
  <si>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</si>
  <si>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</si>
  <si>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</si>
  <si>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</si>
  <si>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</si>
  <si>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</si>
  <si>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</si>
  <si>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</si>
  <si>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</si>
  <si>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</si>
  <si>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</si>
  <si>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</si>
  <si>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</si>
  <si>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</si>
  <si>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</si>
  <si>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</si>
  <si>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</si>
  <si>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</si>
  <si>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</si>
  <si>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</si>
  <si>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</si>
  <si>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</si>
  <si>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</si>
  <si>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</si>
  <si>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</si>
  <si>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</si>
  <si>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</si>
  <si>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</si>
  <si>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</si>
  <si>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</si>
  <si>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</si>
  <si>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</si>
  <si>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</si>
  <si>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</si>
  <si>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</si>
  <si>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</si>
  <si>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</si>
  <si>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</si>
  <si>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</si>
  <si>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</si>
  <si>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</si>
  <si>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</si>
  <si>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</si>
  <si>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</si>
  <si>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</si>
  <si>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</si>
  <si>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</si>
  <si>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</si>
  <si>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</si>
  <si>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</si>
  <si>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</si>
  <si>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</si>
  <si>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</si>
  <si>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</si>
  <si>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</si>
  <si>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</si>
  <si>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</si>
  <si>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</si>
  <si>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</si>
  <si>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</si>
  <si>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</si>
  <si>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</si>
  <si>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</si>
  <si>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</si>
  <si>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</si>
  <si>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</si>
  <si>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</si>
  <si>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</si>
  <si>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</si>
  <si>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</si>
  <si>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</si>
  <si>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</si>
  <si>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</si>
  <si>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</si>
  <si>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</si>
  <si>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</si>
  <si>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</si>
  <si>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</si>
  <si>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</si>
  <si>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</si>
  <si>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</si>
  <si>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</si>
  <si>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</si>
  <si>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</si>
  <si>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</si>
  <si>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</si>
  <si>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</si>
  <si>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</si>
  <si>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</si>
  <si>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</si>
  <si>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</si>
  <si>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</si>
  <si>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</si>
  <si>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</si>
  <si>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</si>
  <si>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</si>
  <si>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</si>
  <si>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</si>
  <si>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</si>
  <si>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</si>
  <si>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</si>
  <si>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</si>
  <si>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</si>
  <si>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</si>
  <si>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</si>
  <si>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</si>
  <si>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</si>
  <si>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</si>
  <si>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</si>
  <si>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</si>
  <si>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</si>
  <si>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</si>
  <si>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</si>
  <si>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</si>
  <si>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</si>
  <si>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</si>
  <si>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</si>
  <si>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</si>
  <si>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</si>
  <si>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</si>
  <si>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</si>
  <si>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</si>
  <si>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</si>
  <si>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</si>
  <si>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</si>
  <si>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</si>
  <si>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</si>
  <si>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</si>
  <si>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</si>
  <si>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</si>
  <si>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</si>
  <si>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</si>
  <si>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</si>
  <si>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</si>
  <si>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</si>
  <si>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</si>
  <si>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</si>
  <si>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</si>
  <si>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</si>
  <si>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</si>
  <si>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</si>
  <si>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</si>
  <si>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</si>
  <si>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</si>
  <si>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</si>
  <si>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</si>
  <si>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</si>
  <si>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</si>
  <si>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</si>
  <si>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</si>
  <si>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</si>
  <si>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</si>
  <si>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</si>
  <si>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</si>
  <si>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</si>
  <si>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</si>
  <si>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</si>
  <si>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</si>
  <si>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</si>
  <si>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</si>
  <si>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</si>
  <si>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</si>
  <si>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</si>
  <si>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</si>
  <si>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</si>
  <si>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</si>
  <si>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</si>
  <si>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</si>
  <si>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</si>
  <si>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</si>
  <si>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</si>
  <si>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</si>
  <si>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</si>
  <si>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</si>
  <si>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</si>
  <si>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</si>
  <si>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</si>
  <si>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</si>
  <si>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</si>
  <si>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</si>
  <si>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</si>
  <si>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</si>
  <si>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</si>
  <si>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</si>
  <si>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</si>
  <si>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</si>
  <si>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</si>
  <si>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</si>
  <si>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</si>
  <si>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</si>
  <si>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</si>
  <si>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</si>
  <si>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</si>
  <si>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</si>
  <si>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</si>
  <si>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</si>
  <si>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</si>
  <si>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</si>
  <si>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</si>
  <si>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</si>
  <si>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</si>
  <si>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</si>
  <si>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</si>
  <si>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</si>
  <si>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</si>
  <si>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</si>
  <si>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</si>
  <si>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</si>
  <si>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</si>
  <si>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</si>
  <si>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</si>
  <si>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</si>
  <si>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</si>
  <si>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</si>
  <si>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</si>
  <si>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</si>
  <si>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</si>
  <si>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</si>
  <si>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</si>
  <si>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</si>
  <si>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</si>
  <si>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</si>
  <si>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</si>
  <si>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</si>
  <si>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</si>
  <si>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</si>
  <si>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</si>
  <si>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</si>
  <si>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</si>
  <si>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</si>
  <si>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</si>
  <si>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</si>
  <si>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</si>
  <si>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</si>
  <si>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</si>
  <si>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</si>
  <si>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</si>
  <si>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</si>
  <si>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</si>
  <si>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</si>
  <si>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</si>
  <si>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</si>
  <si>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</si>
  <si>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</si>
  <si>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</si>
  <si>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</si>
  <si>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</si>
  <si>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</si>
  <si>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</si>
  <si>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</si>
  <si>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</si>
  <si>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</si>
  <si>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</si>
  <si>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</si>
  <si>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</si>
  <si>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</si>
  <si>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</si>
  <si>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</si>
  <si>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</si>
  <si>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</si>
  <si>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</si>
  <si>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</si>
  <si>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</si>
  <si>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</si>
  <si>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</si>
  <si>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</si>
  <si>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</si>
  <si>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</si>
  <si>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</si>
  <si>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</si>
  <si>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</si>
  <si>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</si>
  <si>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</si>
  <si>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</si>
  <si>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</si>
  <si>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</si>
  <si>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</si>
  <si>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</si>
  <si>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</si>
  <si>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</si>
  <si>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</si>
  <si>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</si>
  <si>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</si>
  <si>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</si>
  <si>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</si>
  <si>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</si>
  <si>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</si>
  <si>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</si>
  <si>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</si>
  <si>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</si>
  <si>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</si>
  <si>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</si>
  <si>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</si>
  <si>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</si>
  <si>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</si>
  <si>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</si>
  <si>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</si>
  <si>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</si>
  <si>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</si>
  <si>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</si>
  <si>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</si>
  <si>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</si>
  <si>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</si>
  <si>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</si>
  <si>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</si>
  <si>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</si>
  <si>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</si>
  <si>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</si>
  <si>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</si>
  <si>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</si>
  <si>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</si>
  <si>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</si>
  <si>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</si>
  <si>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</si>
  <si>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</si>
  <si>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</si>
  <si>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</si>
  <si>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</si>
  <si>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</si>
  <si>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</si>
  <si>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</si>
  <si>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</si>
  <si>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</si>
  <si>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</si>
  <si>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</si>
  <si>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</si>
  <si>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</si>
  <si>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</si>
  <si>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</si>
  <si>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</si>
  <si>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</si>
  <si>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</si>
  <si>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</si>
  <si>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</si>
  <si>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</si>
  <si>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</si>
  <si>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</si>
  <si>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</si>
  <si>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</si>
  <si>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</si>
  <si>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</si>
  <si>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</si>
  <si>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</si>
  <si>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</si>
  <si>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</si>
  <si>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</si>
  <si>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</si>
  <si>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</si>
  <si>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</si>
  <si>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</si>
  <si>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</si>
  <si>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</si>
  <si>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</si>
  <si>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</si>
  <si>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</si>
  <si>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</si>
  <si>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</si>
  <si>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</si>
  <si>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</si>
  <si>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</si>
  <si>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</si>
  <si>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</si>
  <si>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</si>
  <si>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</si>
  <si>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</si>
  <si>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</si>
  <si>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</si>
  <si>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</si>
  <si>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</si>
  <si>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</si>
  <si>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</si>
  <si>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</si>
  <si>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</si>
  <si>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</si>
  <si>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</si>
  <si>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</si>
  <si>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</si>
  <si>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</si>
  <si>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</si>
  <si>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</si>
  <si>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</si>
  <si>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</si>
  <si>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</si>
  <si>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</si>
  <si>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</si>
  <si>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</si>
  <si>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</si>
  <si>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</si>
  <si>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</si>
  <si>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</si>
  <si>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</si>
  <si>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</si>
  <si>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</si>
  <si>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</si>
  <si>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</si>
  <si>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</si>
  <si>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</si>
  <si>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</si>
  <si>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</si>
  <si>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</si>
  <si>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</si>
  <si>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</si>
  <si>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</si>
  <si>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</si>
  <si>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</si>
  <si>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</si>
  <si>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</si>
  <si>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</si>
  <si>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</si>
  <si>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</si>
  <si>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</si>
  <si>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</si>
  <si>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</si>
  <si>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</si>
  <si>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</si>
  <si>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</si>
  <si>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</si>
  <si>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</si>
  <si>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</si>
  <si>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</si>
  <si>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</si>
  <si>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</si>
  <si>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</si>
  <si>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</si>
  <si>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</si>
  <si>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</si>
  <si>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</si>
  <si>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</si>
  <si>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</si>
  <si>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</si>
  <si>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</si>
  <si>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</si>
  <si>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</si>
  <si>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</si>
  <si>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</si>
  <si>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</si>
  <si>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</si>
  <si>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</si>
  <si>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</si>
  <si>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</si>
  <si>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</si>
  <si>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</si>
  <si>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</si>
  <si>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</si>
  <si>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</si>
  <si>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</si>
  <si>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</si>
  <si>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</si>
  <si>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</si>
  <si>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</si>
  <si>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</si>
  <si>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</si>
  <si>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</si>
  <si>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</si>
  <si>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</si>
  <si>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</si>
  <si>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</si>
  <si>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</si>
  <si>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</si>
  <si>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</si>
  <si>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</si>
  <si>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</si>
  <si>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</si>
  <si>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</si>
  <si>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</si>
  <si>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</si>
  <si>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</si>
  <si>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</si>
  <si>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</si>
  <si>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</si>
  <si>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</si>
  <si>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</si>
  <si>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</si>
  <si>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</si>
  <si>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</si>
  <si>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</si>
  <si>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</si>
  <si>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</si>
  <si>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</si>
  <si>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</si>
  <si>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</si>
  <si>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</si>
  <si>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</si>
  <si>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</si>
  <si>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</si>
  <si>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</si>
  <si>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</si>
  <si>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</si>
  <si>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</si>
  <si>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</si>
  <si>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</si>
  <si>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</si>
  <si>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</si>
  <si>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</si>
  <si>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</si>
  <si>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</si>
  <si>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</si>
  <si>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</si>
  <si>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</si>
  <si>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</si>
  <si>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</si>
  <si>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</si>
  <si>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</si>
  <si>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</si>
  <si>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</si>
  <si>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</si>
  <si>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</si>
  <si>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</si>
  <si>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</si>
  <si>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</si>
  <si>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</si>
  <si>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</si>
  <si>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</si>
  <si>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</si>
  <si>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</si>
  <si>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</si>
  <si>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</si>
  <si>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</si>
  <si>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</si>
  <si>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</si>
  <si>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</si>
  <si>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</si>
  <si>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</si>
  <si>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</si>
  <si>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</si>
  <si>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</si>
  <si>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</si>
  <si>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</si>
  <si>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</si>
  <si>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</si>
  <si>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</si>
  <si>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</si>
  <si>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</si>
  <si>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</si>
  <si>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</si>
  <si>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</si>
  <si>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</si>
  <si>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</si>
  <si>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</si>
  <si>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</si>
  <si>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</si>
  <si>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</si>
  <si>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</si>
  <si>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</si>
  <si>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</si>
  <si>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</si>
  <si>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</si>
  <si>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</si>
  <si>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</si>
  <si>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</si>
  <si>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</si>
  <si>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</si>
  <si>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</si>
  <si>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</si>
  <si>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</si>
  <si>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</si>
  <si>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</si>
  <si>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</si>
  <si>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</si>
  <si>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</si>
  <si>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</si>
  <si>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</si>
  <si>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</si>
  <si>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</si>
  <si>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</si>
  <si>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</si>
  <si>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</si>
  <si>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</si>
  <si>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</si>
  <si>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</si>
  <si>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</si>
  <si>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</si>
  <si>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</si>
  <si>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</si>
  <si>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</si>
  <si>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</si>
  <si>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</si>
  <si>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</si>
  <si>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</si>
  <si>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</si>
  <si>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</si>
  <si>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</si>
  <si>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</si>
  <si>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</si>
  <si>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</si>
  <si>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</si>
  <si>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</si>
  <si>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</si>
  <si>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</si>
  <si>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</si>
  <si>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</si>
  <si>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</si>
  <si>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</si>
  <si>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</si>
  <si>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</si>
  <si>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</si>
  <si>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</si>
  <si>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</si>
  <si>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</si>
  <si>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</si>
  <si>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</si>
  <si>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</si>
  <si>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</si>
  <si>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</si>
  <si>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</si>
  <si>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</si>
  <si>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</si>
  <si>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</si>
  <si>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</si>
  <si>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</si>
  <si>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</si>
  <si>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</si>
  <si>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</si>
  <si>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</si>
  <si>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</si>
  <si>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</si>
  <si>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</si>
  <si>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</si>
  <si>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</si>
  <si>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</si>
  <si>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</si>
  <si>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</si>
  <si>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</si>
  <si>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</si>
  <si>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</si>
  <si>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</si>
  <si>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</si>
  <si>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</si>
  <si>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</si>
  <si>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</si>
  <si>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</si>
  <si>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</si>
  <si>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</si>
  <si>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</si>
  <si>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</si>
  <si>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</si>
  <si>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</si>
  <si>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</si>
  <si>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</si>
  <si>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</si>
  <si>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</si>
  <si>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</si>
  <si>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</si>
  <si>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</si>
  <si>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</si>
  <si>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</si>
  <si>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</si>
  <si>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</si>
  <si>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</si>
  <si>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</si>
  <si>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</si>
  <si>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</si>
  <si>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</si>
  <si>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</si>
  <si>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</si>
  <si>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</si>
  <si>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</si>
  <si>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</si>
  <si>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</si>
  <si>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</si>
  <si>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</si>
  <si>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</si>
  <si>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</si>
  <si>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</si>
  <si>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</si>
  <si>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</si>
  <si>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</si>
  <si>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</si>
  <si>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</si>
  <si>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</si>
  <si>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</si>
  <si>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</si>
  <si>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</si>
  <si>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</si>
  <si>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</si>
  <si>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</si>
  <si>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</si>
  <si>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</si>
  <si>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</si>
  <si>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</si>
  <si>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</si>
  <si>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</si>
  <si>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</si>
  <si>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</si>
  <si>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</si>
  <si>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</si>
  <si>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</si>
  <si>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</si>
  <si>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</si>
  <si>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</si>
  <si>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</si>
  <si>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</si>
  <si>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</si>
  <si>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</si>
  <si>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</si>
  <si>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</si>
  <si>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</si>
  <si>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</si>
  <si>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</si>
  <si>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</si>
  <si>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</si>
  <si>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</si>
  <si>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</si>
  <si>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</si>
  <si>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</si>
  <si>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</si>
  <si>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</si>
  <si>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</si>
  <si>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</si>
  <si>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</si>
  <si>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</si>
  <si>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</si>
  <si>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</si>
  <si>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</si>
  <si>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</si>
  <si>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</si>
  <si>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</si>
  <si>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</si>
  <si>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</si>
  <si>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</si>
  <si>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</si>
  <si>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</si>
  <si>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</si>
  <si>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</si>
  <si>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</si>
  <si>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</si>
  <si>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</si>
  <si>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</si>
  <si>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</si>
  <si>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</si>
  <si>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</si>
  <si>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</si>
  <si>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</si>
  <si>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</si>
  <si>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</si>
  <si>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</si>
  <si>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</si>
  <si>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</si>
  <si>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</si>
  <si>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</si>
  <si>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</si>
  <si>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</si>
  <si>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</si>
  <si>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</si>
  <si>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</si>
  <si>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</si>
  <si>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</si>
  <si>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</si>
  <si>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</si>
  <si>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</si>
  <si>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</si>
  <si>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</si>
  <si>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</si>
  <si>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</si>
  <si>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</si>
  <si>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</si>
  <si>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</si>
  <si>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</si>
  <si>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</si>
  <si>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</si>
  <si>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</si>
  <si>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</si>
  <si>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</si>
  <si>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</si>
  <si>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</si>
  <si>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</si>
  <si>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</si>
  <si>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</si>
  <si>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</si>
  <si>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</si>
  <si>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</si>
  <si>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</si>
  <si>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</si>
  <si>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</si>
  <si>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</si>
  <si>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</si>
  <si>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</si>
  <si>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</si>
  <si>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</si>
  <si>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</si>
  <si>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</si>
  <si>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</si>
  <si>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</si>
  <si>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</si>
  <si>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</si>
  <si>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</si>
  <si>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</si>
  <si>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</si>
  <si>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</si>
  <si>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</si>
  <si>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</si>
  <si>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</si>
  <si>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</si>
  <si>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</si>
  <si>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</si>
  <si>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</si>
  <si>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</si>
  <si>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</si>
  <si>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</si>
  <si>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</si>
  <si>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</si>
  <si>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</si>
  <si>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</si>
  <si>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</si>
  <si>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</si>
  <si>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</si>
  <si>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</si>
  <si>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</si>
  <si>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</si>
  <si>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</si>
  <si>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</si>
  <si>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</si>
  <si>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</si>
  <si>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</si>
  <si>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</si>
  <si>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</si>
  <si>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</si>
  <si>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</si>
  <si>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</si>
  <si>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</si>
  <si>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</si>
  <si>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</si>
  <si>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</si>
  <si>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</si>
  <si>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</si>
  <si>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</si>
  <si>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</si>
  <si>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</si>
  <si>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</si>
  <si>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</si>
  <si>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</si>
  <si>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</si>
  <si>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</si>
  <si>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</si>
  <si>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</si>
  <si>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</si>
  <si>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</si>
  <si>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</si>
  <si>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</si>
  <si>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</si>
  <si>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</si>
  <si>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</si>
  <si>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</si>
  <si>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</si>
  <si>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</si>
  <si>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</si>
  <si>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</si>
  <si>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</si>
  <si>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</si>
  <si>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</si>
  <si>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</si>
  <si>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</si>
  <si>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</si>
  <si>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</si>
  <si>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</si>
  <si>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</si>
  <si>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</si>
  <si>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</si>
  <si>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</si>
  <si>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</si>
  <si>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</si>
  <si>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</si>
  <si>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</si>
  <si>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</si>
  <si>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</si>
  <si>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</si>
  <si>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</si>
  <si>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</si>
  <si>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</si>
  <si>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</si>
  <si>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</si>
  <si>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</si>
  <si>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</si>
  <si>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</si>
  <si>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</si>
  <si>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</si>
  <si>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</si>
  <si>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</si>
  <si>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</si>
  <si>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</si>
  <si>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</si>
  <si>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</si>
  <si>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</si>
  <si>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</si>
  <si>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</si>
  <si>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</si>
  <si>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</si>
  <si>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</si>
  <si>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</si>
  <si>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</si>
  <si>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</si>
  <si>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</si>
  <si>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</si>
  <si>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</si>
  <si>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</si>
  <si>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</si>
  <si>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</si>
  <si>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</si>
  <si>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</si>
  <si>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</si>
  <si>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</si>
  <si>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</si>
  <si>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</si>
  <si>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</si>
  <si>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</si>
  <si>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</si>
  <si>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</si>
  <si>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</si>
  <si>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</si>
  <si>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</si>
  <si>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</si>
  <si>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</si>
  <si>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</si>
  <si>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</si>
  <si>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</si>
  <si>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</si>
  <si>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</si>
  <si>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</si>
  <si>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</si>
  <si>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</si>
  <si>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</si>
  <si>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</si>
  <si>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</si>
  <si>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</si>
  <si>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</si>
  <si>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</si>
  <si>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</si>
  <si>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</si>
  <si>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</si>
  <si>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</si>
  <si>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</si>
  <si>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</si>
  <si>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</si>
  <si>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</si>
  <si>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</si>
  <si>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</si>
  <si>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</si>
  <si>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</si>
  <si>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</si>
  <si>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</si>
  <si>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</si>
  <si>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</si>
  <si>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</si>
  <si>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</si>
  <si>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</si>
  <si>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</si>
  <si>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</si>
  <si>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</si>
  <si>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</si>
  <si>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</si>
  <si>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</si>
  <si>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</si>
  <si>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</si>
  <si>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</si>
  <si>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</si>
  <si>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</si>
  <si>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</si>
  <si>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</si>
  <si>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</si>
  <si>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</si>
  <si>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</si>
  <si>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</si>
  <si>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</si>
  <si>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</si>
  <si>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</si>
  <si>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</si>
  <si>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</si>
  <si>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</si>
  <si>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</si>
  <si>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</si>
  <si>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</si>
  <si>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</si>
  <si>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</si>
  <si>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</si>
  <si>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</si>
  <si>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</si>
  <si>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</si>
  <si>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</si>
  <si>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</si>
  <si>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</si>
  <si>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</si>
  <si>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</si>
  <si>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</si>
  <si>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</si>
  <si>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</si>
  <si>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</si>
  <si>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</si>
  <si>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</si>
  <si>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</si>
  <si>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</si>
  <si>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</si>
  <si>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</si>
  <si>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</si>
  <si>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</si>
  <si>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</si>
  <si>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</si>
  <si>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</si>
  <si>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</si>
  <si>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</si>
  <si>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</si>
  <si>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</si>
  <si>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</si>
  <si>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</si>
  <si>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</si>
  <si>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</si>
  <si>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</si>
  <si>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</si>
  <si>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</si>
  <si>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</si>
  <si>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</si>
  <si>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</si>
  <si>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</si>
  <si>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</si>
  <si>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</si>
  <si>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</si>
  <si>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</si>
  <si>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</si>
  <si>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</si>
  <si>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</si>
  <si>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</si>
  <si>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</si>
  <si>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</si>
  <si>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</si>
  <si>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</si>
  <si>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</si>
  <si>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</si>
  <si>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</si>
  <si>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</si>
  <si>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</si>
  <si>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</si>
  <si>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</si>
  <si>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</si>
  <si>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</si>
  <si>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</si>
  <si>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</si>
  <si>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</si>
  <si>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</si>
  <si>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</si>
  <si>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</si>
  <si>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</si>
  <si>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</si>
  <si>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</si>
  <si>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</si>
  <si>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</si>
  <si>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</si>
  <si>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</si>
  <si>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</si>
  <si>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</si>
  <si>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</si>
  <si>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</si>
  <si>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</si>
  <si>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</si>
  <si>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</si>
  <si>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</si>
  <si>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</si>
  <si>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</si>
  <si>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</si>
  <si>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</si>
  <si>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</si>
  <si>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</si>
  <si>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</si>
  <si>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</si>
  <si>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</si>
  <si>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</si>
  <si>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</si>
  <si>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</si>
  <si>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</si>
  <si>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</si>
  <si>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</si>
  <si>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</si>
  <si>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</si>
  <si>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</si>
  <si>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</si>
  <si>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</si>
  <si>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</si>
  <si>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</si>
  <si>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</si>
  <si>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</si>
  <si>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</si>
  <si>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</si>
  <si>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</si>
  <si>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</si>
  <si>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</si>
  <si>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</si>
  <si>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</si>
  <si>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</si>
  <si>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</si>
  <si>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</si>
  <si>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</si>
  <si>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</si>
  <si>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</si>
  <si>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</si>
  <si>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</si>
  <si>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</si>
  <si>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</si>
  <si>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</si>
  <si>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</si>
  <si>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</si>
  <si>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</si>
  <si>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</si>
  <si>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</si>
  <si>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</si>
  <si>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</si>
  <si>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</si>
  <si>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</si>
  <si>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</si>
  <si>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</si>
  <si>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</si>
  <si>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</si>
  <si>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</si>
  <si>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</si>
  <si>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</si>
  <si>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</si>
  <si>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</si>
  <si>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</si>
  <si>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</si>
  <si>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</si>
  <si>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</si>
  <si>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</si>
  <si>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</si>
  <si>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</si>
  <si>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</si>
  <si>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</si>
  <si>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</si>
  <si>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</si>
  <si>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</si>
  <si>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</si>
  <si>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</si>
  <si>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</si>
  <si>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</si>
  <si>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</si>
  <si>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</si>
  <si>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</si>
  <si>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</si>
  <si>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</si>
  <si>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</si>
  <si>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</si>
  <si>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</si>
  <si>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</si>
  <si>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</si>
  <si>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</si>
  <si>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</si>
  <si>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</si>
  <si>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</si>
  <si>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</si>
  <si>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</si>
  <si>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</si>
  <si>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</si>
  <si>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</si>
  <si>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</si>
  <si>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</si>
  <si>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</si>
  <si>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</si>
  <si>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</si>
  <si>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</si>
  <si>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</si>
  <si>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</si>
  <si>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</si>
  <si>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</si>
  <si>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</si>
  <si>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</si>
  <si>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</si>
  <si>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</si>
  <si>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</si>
  <si>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</si>
  <si>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</si>
  <si>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</si>
  <si>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</si>
  <si>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</si>
  <si>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</si>
  <si>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</si>
  <si>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</si>
  <si>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</si>
  <si>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</si>
  <si>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</si>
  <si>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</si>
  <si>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</si>
  <si>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</si>
  <si>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</si>
  <si>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</si>
  <si>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</si>
  <si>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</si>
  <si>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</si>
  <si>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</si>
  <si>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</si>
  <si>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</si>
  <si>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</si>
  <si>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</si>
  <si>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</si>
  <si>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</si>
  <si>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</si>
  <si>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</si>
  <si>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</si>
  <si>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</si>
  <si>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</si>
  <si>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</si>
  <si>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</si>
  <si>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</si>
  <si>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</si>
  <si>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</si>
  <si>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</si>
  <si>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</si>
  <si>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</si>
  <si>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</si>
  <si>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</si>
  <si>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</si>
  <si>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</si>
  <si>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</si>
  <si>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</si>
  <si>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</si>
  <si>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</si>
  <si>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</si>
  <si>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</si>
  <si>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</si>
  <si>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</si>
  <si>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</si>
  <si>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</si>
  <si>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</si>
  <si>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</si>
  <si>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</si>
  <si>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</si>
  <si>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</si>
  <si>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</si>
  <si>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</si>
  <si>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</si>
  <si>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</si>
  <si>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</si>
  <si>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</si>
  <si>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</si>
  <si>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</si>
  <si>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</si>
  <si>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</si>
  <si>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</si>
  <si>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</si>
  <si>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</si>
  <si>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</si>
  <si>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</si>
  <si>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</si>
  <si>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</si>
  <si>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</si>
  <si>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</si>
  <si>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</si>
  <si>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</si>
  <si>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</si>
  <si>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</si>
  <si>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</si>
  <si>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</si>
  <si>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</si>
  <si>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</si>
  <si>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</si>
  <si>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</si>
  <si>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</si>
  <si>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</si>
  <si>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</si>
  <si>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</si>
  <si>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</si>
  <si>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</si>
  <si>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</si>
  <si>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</si>
  <si>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</si>
  <si>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</si>
  <si>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</si>
  <si>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</si>
  <si>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</si>
  <si>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</si>
  <si>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</si>
  <si>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</si>
  <si>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</si>
  <si>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</si>
  <si>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</si>
  <si>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</si>
  <si>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</si>
  <si>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</si>
  <si>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</si>
  <si>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</si>
  <si>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</si>
  <si>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</si>
  <si>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</si>
  <si>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</si>
  <si>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</si>
  <si>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</si>
  <si>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</si>
  <si>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</si>
  <si>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</si>
  <si>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</si>
  <si>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</si>
  <si>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</si>
  <si>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</si>
  <si>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</si>
  <si>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</si>
  <si>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</si>
  <si>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</si>
  <si>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</si>
  <si>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</si>
  <si>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</si>
  <si>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</si>
  <si>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</si>
  <si>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</si>
  <si>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</si>
  <si>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</si>
  <si>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</si>
  <si>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</si>
  <si>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</si>
  <si>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</si>
  <si>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</si>
  <si>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</si>
  <si>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</si>
  <si>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</si>
  <si>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</si>
  <si>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</si>
  <si>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</si>
  <si>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</si>
  <si>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</si>
  <si>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</si>
  <si>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</si>
  <si>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</si>
  <si>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</si>
  <si>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</si>
  <si>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</si>
  <si>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</si>
  <si>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</si>
  <si>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</si>
  <si>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</si>
  <si>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</si>
  <si>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</si>
  <si>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</si>
  <si>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</si>
  <si>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</si>
  <si>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</si>
  <si>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</si>
  <si>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</si>
  <si>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</si>
  <si>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</si>
  <si>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</si>
  <si>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</si>
  <si>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</si>
  <si>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</si>
  <si>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</si>
  <si>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</si>
  <si>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</si>
  <si>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</si>
  <si>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</si>
  <si>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</si>
  <si>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</si>
  <si>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</si>
  <si>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</si>
  <si>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</si>
  <si>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</si>
  <si>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</si>
  <si>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</si>
  <si>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</si>
  <si>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</si>
  <si>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</si>
  <si>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</si>
  <si>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</si>
  <si>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</si>
  <si>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</si>
  <si>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</si>
  <si>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</si>
  <si>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</si>
  <si>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</si>
  <si>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</si>
  <si>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</si>
  <si>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</si>
  <si>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</si>
  <si>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</si>
  <si>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</si>
  <si>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</si>
  <si>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</si>
  <si>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</si>
  <si>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</si>
  <si>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</si>
  <si>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</si>
  <si>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</si>
  <si>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</si>
  <si>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</si>
  <si>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</si>
  <si>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</si>
  <si>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</si>
  <si>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</si>
  <si>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</si>
  <si>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</si>
  <si>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</si>
  <si>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</si>
  <si>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</si>
  <si>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</si>
  <si>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</si>
  <si>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</si>
  <si>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</si>
  <si>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</si>
  <si>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</si>
  <si>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</si>
  <si>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</si>
  <si>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</si>
  <si>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</si>
  <si>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</si>
  <si>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</si>
  <si>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</si>
  <si>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</si>
  <si>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</si>
  <si>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</si>
  <si>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</si>
  <si>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</si>
  <si>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</si>
  <si>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</si>
  <si>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</si>
  <si>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</si>
  <si>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</si>
  <si>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</si>
  <si>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</si>
  <si>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</si>
  <si>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</si>
  <si>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</si>
  <si>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</si>
  <si>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</si>
  <si>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</si>
  <si>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</si>
  <si>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</si>
  <si>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</si>
  <si>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</si>
  <si>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</si>
  <si>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</si>
  <si>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</si>
  <si>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</si>
  <si>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</si>
  <si>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</si>
  <si>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</si>
  <si>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</si>
  <si>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</si>
  <si>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</si>
  <si>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</si>
  <si>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</si>
  <si>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</si>
  <si>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</si>
  <si>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</si>
  <si>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</si>
  <si>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</si>
  <si>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</si>
  <si>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</si>
  <si>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</si>
  <si>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</si>
  <si>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</si>
  <si>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</si>
  <si>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</si>
  <si>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</si>
  <si>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</si>
  <si>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</si>
  <si>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</si>
  <si>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</si>
  <si>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</si>
  <si>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</si>
  <si>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</si>
  <si>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</si>
  <si>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</si>
  <si>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</si>
  <si>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</si>
  <si>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</si>
  <si>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</si>
  <si>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</si>
  <si>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</si>
  <si>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</si>
  <si>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</si>
  <si>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</si>
  <si>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</si>
  <si>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</si>
  <si>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</si>
  <si>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</si>
  <si>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</si>
  <si>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</si>
  <si>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</si>
  <si>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</si>
  <si>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</si>
  <si>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</si>
  <si>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</si>
  <si>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</si>
  <si>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</si>
  <si>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</si>
  <si>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</si>
  <si>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</si>
  <si>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</si>
  <si>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</si>
  <si>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</si>
  <si>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</si>
  <si>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</si>
  <si>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</si>
  <si>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</si>
  <si>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</si>
  <si>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</si>
  <si>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</si>
  <si>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</si>
  <si>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</si>
  <si>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</si>
  <si>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</si>
  <si>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</si>
  <si>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</si>
  <si>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</si>
  <si>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</si>
  <si>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</si>
  <si>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</si>
  <si>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</si>
  <si>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</si>
  <si>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</si>
  <si>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</si>
  <si>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</si>
  <si>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</si>
  <si>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</si>
  <si>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</si>
  <si>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</si>
  <si>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</si>
  <si>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</si>
  <si>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</si>
  <si>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</si>
  <si>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</si>
  <si>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</si>
  <si>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</si>
  <si>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</si>
  <si>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</si>
  <si>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</si>
  <si>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</si>
  <si>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</si>
  <si>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</si>
  <si>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</si>
  <si>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</si>
  <si>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</si>
  <si>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</si>
  <si>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</si>
  <si>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</si>
  <si>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</si>
  <si>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</si>
  <si>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</si>
  <si>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</si>
  <si>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</si>
  <si>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</si>
  <si>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</si>
  <si>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</si>
  <si>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</si>
  <si>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</si>
  <si>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</si>
  <si>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</si>
  <si>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</si>
  <si>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</si>
  <si>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</si>
  <si>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</si>
  <si>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</si>
  <si>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</si>
  <si>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</si>
  <si>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</si>
  <si>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</si>
  <si>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</si>
  <si>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</si>
  <si>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</si>
  <si>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</si>
  <si>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</si>
  <si>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</si>
  <si>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</si>
  <si>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</si>
  <si>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</si>
  <si>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</si>
  <si>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</si>
  <si>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</si>
  <si>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</si>
  <si>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</si>
  <si>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</si>
  <si>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</si>
  <si>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</si>
  <si>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</si>
  <si>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</si>
  <si>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</si>
  <si>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</si>
  <si>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</si>
  <si>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</si>
  <si>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</si>
  <si>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</si>
  <si>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</si>
  <si>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</si>
  <si>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</si>
  <si>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</si>
  <si>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</si>
  <si>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</si>
  <si>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</si>
  <si>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</si>
  <si>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</si>
  <si>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</si>
  <si>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</si>
  <si>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</si>
  <si>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</si>
  <si>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</si>
  <si>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</si>
  <si>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</si>
  <si>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</si>
  <si>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</si>
  <si>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</si>
  <si>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</si>
  <si>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</si>
  <si>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</si>
  <si>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</si>
  <si>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</si>
  <si>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</si>
  <si>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</si>
  <si>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</si>
  <si>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</si>
  <si>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</si>
  <si>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</si>
  <si>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</si>
  <si>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</si>
  <si>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</si>
  <si>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</si>
  <si>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</si>
  <si>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</si>
  <si>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</si>
  <si>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</si>
  <si>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</si>
  <si>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</si>
  <si>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</si>
  <si>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</si>
  <si>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</si>
  <si>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</si>
  <si>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</si>
  <si>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</si>
  <si>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</si>
  <si>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</si>
  <si>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</si>
  <si>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</si>
  <si>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</si>
  <si>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</si>
  <si>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</si>
  <si>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</si>
  <si>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</si>
  <si>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</si>
  <si>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</si>
  <si>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</si>
  <si>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</si>
  <si>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</si>
  <si>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</si>
  <si>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</si>
  <si>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</si>
  <si>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</si>
  <si>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</si>
  <si>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</si>
  <si>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</si>
  <si>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</si>
  <si>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</si>
  <si>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</si>
  <si>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</si>
  <si>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</si>
  <si>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</si>
  <si>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</si>
  <si>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</si>
  <si>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</si>
  <si>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</si>
  <si>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</si>
  <si>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</si>
  <si>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</si>
  <si>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</si>
  <si>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</si>
  <si>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</si>
  <si>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</si>
  <si>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</si>
  <si>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</si>
  <si>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</si>
  <si>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</si>
  <si>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</si>
  <si>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</si>
  <si>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</si>
  <si>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</si>
  <si>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</si>
  <si>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</si>
  <si>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</si>
  <si>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</si>
  <si>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</si>
  <si>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</si>
  <si>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</si>
  <si>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</si>
  <si>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</si>
  <si>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</si>
  <si>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</si>
  <si>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</si>
  <si>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</si>
  <si>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</si>
  <si>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</si>
  <si>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</si>
  <si>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</si>
  <si>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</si>
  <si>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</si>
  <si>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</si>
  <si>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</si>
  <si>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</si>
  <si>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</si>
  <si>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</si>
  <si>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</si>
  <si>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</si>
  <si>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</si>
  <si>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</si>
  <si>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</si>
  <si>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</si>
  <si>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</si>
  <si>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</si>
  <si>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</si>
  <si>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</si>
  <si>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</si>
  <si>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</si>
  <si>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</si>
  <si>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</si>
  <si>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</si>
  <si>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</si>
  <si>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</si>
  <si>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</si>
  <si>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</si>
  <si>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</si>
  <si>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</si>
  <si>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</si>
  <si>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</si>
  <si>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</si>
  <si>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</si>
  <si>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</si>
  <si>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</si>
  <si>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</si>
  <si>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</si>
  <si>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</si>
  <si>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</si>
  <si>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</si>
  <si>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</si>
  <si>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</si>
  <si>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</si>
  <si>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</si>
  <si>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</si>
  <si>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</si>
  <si>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</si>
  <si>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</si>
  <si>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</si>
  <si>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</si>
  <si>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</si>
  <si>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</si>
  <si>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</si>
  <si>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</si>
  <si>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</si>
  <si>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</si>
  <si>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</si>
  <si>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</si>
  <si>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</si>
  <si>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</si>
  <si>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</si>
  <si>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</si>
  <si>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</si>
  <si>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</si>
  <si>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</si>
  <si>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</si>
  <si>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</si>
  <si>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</si>
  <si>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</si>
  <si>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</si>
  <si>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</si>
  <si>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</si>
  <si>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</si>
  <si>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</si>
  <si>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</si>
  <si>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</si>
  <si>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</si>
  <si>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</si>
  <si>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</si>
  <si>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</si>
  <si>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</si>
  <si>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</si>
  <si>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</si>
  <si>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</si>
  <si>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</si>
  <si>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</si>
  <si>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</si>
  <si>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</si>
  <si>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</si>
  <si>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</si>
  <si>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</si>
  <si>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</si>
  <si>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</si>
  <si>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</si>
  <si>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</si>
  <si>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</si>
  <si>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</si>
  <si>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</si>
  <si>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</si>
  <si>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</si>
  <si>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</si>
  <si>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</si>
  <si>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</si>
  <si>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</si>
  <si>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</si>
  <si>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</si>
  <si>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</si>
  <si>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</si>
  <si>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</si>
  <si>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</si>
  <si>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</si>
  <si>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</si>
  <si>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</si>
  <si>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</si>
  <si>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</si>
  <si>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</si>
  <si>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</si>
  <si>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</si>
  <si>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</si>
  <si>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</si>
  <si>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</si>
  <si>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</si>
  <si>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</si>
  <si>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</si>
  <si>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</si>
  <si>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</si>
  <si>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</si>
  <si>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</si>
  <si>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</si>
  <si>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</si>
  <si>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</si>
  <si>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</si>
  <si>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</si>
  <si>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</si>
  <si>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</si>
  <si>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</si>
  <si>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</si>
  <si>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</si>
  <si>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</si>
  <si>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</si>
  <si>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</si>
  <si>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</si>
  <si>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</si>
  <si>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</si>
  <si>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</si>
  <si>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</si>
  <si>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</si>
  <si>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</si>
  <si>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</si>
  <si>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</si>
  <si>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</si>
  <si>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</si>
  <si>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</si>
  <si>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</si>
  <si>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</si>
  <si>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</si>
  <si>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</si>
  <si>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</si>
  <si>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</si>
  <si>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</si>
  <si>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</si>
  <si>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</si>
  <si>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</si>
  <si>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</si>
  <si>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</si>
  <si>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</si>
  <si>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</si>
  <si>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</si>
  <si>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</si>
  <si>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</si>
  <si>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</si>
  <si>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</si>
  <si>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</si>
  <si>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</si>
  <si>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</si>
  <si>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</si>
  <si>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</si>
  <si>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</si>
  <si>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</si>
  <si>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</si>
  <si>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</si>
  <si>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</si>
  <si>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</si>
  <si>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</si>
  <si>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</si>
  <si>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</si>
  <si>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</si>
  <si>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</si>
  <si>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</si>
  <si>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</si>
  <si>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</si>
  <si>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</si>
  <si>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</si>
  <si>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</si>
  <si>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</si>
  <si>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</si>
  <si>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</si>
  <si>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</si>
  <si>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</si>
  <si>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</si>
  <si>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</si>
  <si>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</si>
  <si>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</si>
  <si>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</si>
  <si>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</si>
  <si>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</si>
  <si>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</si>
  <si>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</si>
  <si>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</si>
  <si>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</si>
  <si>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</si>
  <si>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</si>
  <si>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</si>
  <si>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</si>
  <si>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</si>
  <si>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</si>
  <si>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</si>
  <si>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</si>
  <si>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</si>
  <si>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</si>
  <si>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</si>
  <si>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</si>
  <si>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</si>
  <si>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</si>
  <si>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</si>
  <si>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</si>
  <si>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</si>
  <si>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</si>
  <si>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</si>
  <si>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</si>
  <si>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</si>
  <si>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</si>
  <si>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</si>
  <si>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</si>
  <si>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</si>
  <si>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</si>
  <si>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</si>
  <si>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</si>
  <si>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</si>
  <si>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</si>
  <si>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</si>
  <si>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</si>
  <si>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</si>
  <si>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</si>
  <si>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</si>
  <si>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</si>
  <si>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</si>
  <si>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</si>
  <si>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</si>
  <si>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</si>
  <si>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</si>
  <si>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</si>
  <si>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</si>
  <si>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</si>
  <si>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</si>
  <si>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</si>
  <si>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</si>
  <si>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</si>
  <si>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</si>
  <si>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</si>
  <si>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</si>
  <si>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</si>
  <si>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</si>
  <si>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</si>
  <si>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</si>
  <si>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</si>
  <si>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</si>
  <si>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</si>
  <si>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</si>
  <si>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</si>
  <si>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</si>
  <si>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</si>
  <si>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</si>
  <si>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</si>
  <si>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</si>
  <si>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</si>
  <si>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</si>
  <si>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</si>
  <si>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</si>
  <si>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</si>
  <si>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</si>
  <si>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</si>
  <si>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</si>
  <si>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</si>
  <si>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</si>
  <si>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</si>
  <si>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</si>
  <si>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</si>
  <si>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</si>
  <si>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</si>
  <si>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</si>
  <si>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</si>
  <si>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</si>
  <si>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</si>
  <si>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</si>
  <si>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</si>
  <si>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</si>
  <si>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</si>
  <si>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</si>
  <si>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</si>
  <si>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</si>
  <si>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</si>
  <si>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</si>
  <si>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</si>
  <si>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</si>
  <si>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</si>
  <si>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</si>
  <si>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</si>
  <si>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</si>
  <si>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</si>
  <si>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</si>
  <si>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</si>
  <si>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</si>
  <si>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</si>
  <si>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</si>
  <si>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</si>
  <si>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</si>
  <si>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</si>
  <si>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</si>
  <si>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</si>
  <si>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</si>
  <si>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</si>
  <si>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</si>
  <si>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</si>
  <si>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</si>
  <si>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</si>
  <si>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</si>
  <si>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</si>
  <si>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</si>
  <si>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</si>
  <si>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</si>
  <si>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</si>
  <si>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</si>
  <si>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</si>
  <si>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</si>
  <si>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</si>
  <si>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</si>
  <si>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</si>
  <si>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</si>
  <si>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</si>
  <si>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</si>
  <si>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</si>
  <si>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</si>
  <si>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</si>
  <si>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</si>
  <si>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</si>
  <si>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</si>
  <si>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</si>
  <si>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</si>
  <si>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</si>
  <si>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</si>
  <si>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</si>
  <si>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</si>
  <si>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</si>
  <si>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</si>
  <si>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</si>
  <si>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</si>
  <si>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</si>
  <si>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</si>
  <si>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</si>
  <si>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</si>
  <si>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</si>
  <si>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</si>
  <si>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</si>
  <si>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</si>
  <si>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</si>
  <si>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</si>
  <si>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</si>
  <si>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</si>
  <si>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</si>
  <si>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</si>
  <si>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</si>
  <si>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</si>
  <si>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</si>
  <si>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</si>
  <si>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</si>
  <si>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</si>
  <si>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</si>
  <si>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</si>
  <si>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</si>
  <si>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</si>
  <si>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</si>
  <si>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</si>
  <si>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</si>
  <si>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</si>
  <si>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</si>
  <si>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</si>
  <si>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</si>
  <si>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</si>
  <si>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</si>
  <si>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</si>
  <si>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</si>
  <si>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</si>
  <si>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</si>
  <si>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</si>
  <si>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</si>
  <si>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</si>
  <si>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</si>
  <si>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</si>
  <si>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</si>
  <si>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</si>
  <si>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</si>
  <si>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</si>
  <si>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</si>
  <si>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</si>
  <si>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</si>
  <si>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</si>
  <si>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</si>
  <si>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</si>
  <si>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</si>
  <si>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</si>
  <si>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</si>
  <si>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</si>
  <si>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</si>
  <si>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</si>
  <si>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</si>
  <si>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</si>
  <si>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</si>
  <si>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</si>
  <si>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</si>
  <si>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</si>
  <si>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</si>
  <si>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</si>
  <si>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</si>
  <si>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</si>
  <si>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</si>
  <si>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</si>
  <si>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</si>
  <si>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</si>
  <si>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</si>
  <si>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</si>
  <si>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</si>
  <si>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</si>
  <si>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</si>
  <si>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</si>
  <si>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</si>
  <si>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</si>
  <si>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</si>
  <si>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</si>
  <si>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</si>
  <si>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</si>
  <si>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</si>
  <si>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</si>
  <si>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</si>
  <si>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</si>
  <si>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</si>
  <si>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</si>
  <si>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</si>
  <si>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</si>
  <si>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</si>
  <si>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</si>
  <si>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</si>
  <si>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</si>
  <si>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</si>
  <si>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</si>
  <si>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</si>
  <si>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</si>
  <si>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</si>
  <si>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</si>
  <si>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</si>
  <si>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</si>
  <si>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</si>
  <si>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</si>
  <si>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</si>
  <si>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</si>
  <si>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</si>
  <si>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</si>
  <si>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</si>
  <si>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</si>
  <si>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</si>
  <si>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</si>
  <si>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</si>
  <si>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</si>
  <si>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</si>
  <si>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</si>
  <si>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</si>
  <si>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</si>
  <si>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</si>
  <si>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</si>
  <si>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</si>
  <si>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</si>
  <si>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</si>
  <si>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</si>
  <si>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</si>
  <si>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</si>
  <si>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</si>
  <si>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</si>
  <si>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</si>
  <si>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</si>
  <si>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</si>
  <si>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</si>
  <si>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</si>
  <si>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</si>
  <si>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</si>
  <si>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</si>
  <si>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</si>
  <si>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</si>
  <si>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</si>
  <si>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</si>
  <si>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</si>
  <si>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</si>
  <si>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</si>
  <si>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</si>
  <si>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</si>
  <si>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</si>
  <si>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</si>
  <si>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</si>
  <si>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</si>
  <si>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</si>
  <si>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</si>
  <si>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</si>
  <si>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</si>
  <si>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</si>
  <si>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</si>
  <si>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</si>
  <si>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</si>
  <si>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</si>
  <si>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</si>
  <si>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</si>
  <si>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</si>
  <si>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</si>
  <si>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</si>
  <si>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</si>
  <si>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</si>
  <si>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</si>
  <si>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</si>
  <si>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</si>
  <si>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</si>
  <si>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</si>
  <si>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</si>
  <si>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</si>
  <si>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</si>
  <si>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</si>
  <si>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</si>
  <si>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</si>
  <si>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</si>
  <si>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</si>
  <si>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</si>
  <si>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</si>
  <si>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</si>
  <si>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</si>
  <si>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</si>
  <si>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</si>
  <si>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</si>
  <si>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</si>
  <si>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</si>
  <si>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</si>
  <si>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</si>
  <si>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</si>
  <si>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</si>
  <si>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</si>
  <si>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</si>
  <si>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</si>
  <si>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</si>
  <si>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</si>
  <si>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</si>
  <si>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</si>
  <si>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</si>
  <si>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</si>
  <si>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</si>
  <si>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</si>
  <si>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</si>
  <si>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</si>
  <si>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</si>
  <si>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</si>
  <si>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</si>
  <si>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</si>
  <si>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</si>
  <si>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</si>
  <si>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</si>
  <si>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</si>
  <si>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</si>
  <si>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</si>
  <si>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</si>
  <si>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</si>
  <si>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</si>
  <si>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</si>
  <si>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</si>
  <si>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</si>
  <si>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</si>
  <si>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</si>
  <si>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</si>
  <si>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</si>
  <si>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</si>
  <si>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</si>
  <si>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</si>
  <si>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</si>
  <si>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</si>
  <si>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</si>
  <si>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</si>
  <si>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</si>
  <si>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</si>
  <si>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</si>
  <si>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</si>
  <si>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</si>
  <si>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</si>
  <si>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</si>
  <si>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</si>
  <si>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</si>
  <si>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</si>
  <si>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</si>
  <si>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</si>
  <si>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</si>
  <si>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</si>
  <si>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</si>
  <si>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</si>
  <si>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</si>
  <si>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</si>
  <si>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</si>
  <si>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</si>
  <si>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</si>
  <si>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</si>
  <si>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</si>
  <si>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</si>
  <si>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</si>
  <si>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</si>
  <si>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</si>
  <si>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</si>
  <si>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</si>
  <si>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</si>
  <si>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</si>
  <si>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</si>
  <si>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</si>
  <si>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</si>
  <si>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</si>
  <si>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</si>
  <si>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</si>
  <si>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</si>
  <si>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</si>
  <si>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</si>
  <si>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</si>
  <si>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</si>
  <si>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</si>
  <si>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</si>
  <si>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</si>
  <si>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</si>
  <si>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</si>
  <si>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</si>
  <si>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</si>
  <si>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</si>
  <si>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</si>
  <si>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</si>
  <si>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</si>
  <si>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</si>
  <si>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</si>
  <si>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</si>
  <si>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</si>
  <si>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</si>
  <si>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</si>
  <si>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</si>
  <si>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</si>
  <si>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</si>
  <si>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</si>
  <si>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</si>
  <si>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</si>
  <si>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</si>
  <si>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</si>
  <si>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</si>
  <si>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</si>
  <si>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</si>
  <si>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</si>
  <si>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</si>
  <si>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</si>
  <si>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</si>
  <si>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</si>
  <si>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</si>
  <si>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</si>
  <si>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</si>
  <si>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</si>
  <si>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</si>
  <si>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</si>
  <si>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</si>
  <si>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</si>
  <si>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</si>
  <si>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</si>
  <si>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</si>
  <si>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</si>
  <si>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</si>
  <si>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</si>
  <si>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</si>
  <si>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</si>
  <si>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</si>
  <si>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</si>
  <si>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</si>
  <si>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</si>
  <si>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</si>
  <si>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</si>
  <si>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</si>
  <si>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</si>
  <si>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</si>
  <si>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</si>
  <si>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</si>
  <si>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</si>
  <si>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</si>
  <si>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</si>
  <si>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</si>
  <si>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</si>
  <si>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</si>
  <si>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</si>
  <si>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</si>
  <si>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</si>
  <si>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</si>
  <si>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</si>
  <si>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</si>
  <si>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</si>
  <si>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</si>
  <si>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</si>
  <si>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</si>
  <si>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</si>
  <si>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</si>
  <si>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</si>
  <si>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</si>
  <si>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</si>
  <si>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</si>
  <si>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</si>
  <si>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</si>
  <si>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</si>
  <si>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</si>
  <si>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</si>
  <si>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</si>
  <si>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</si>
  <si>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</si>
  <si>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</si>
  <si>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</si>
  <si>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</si>
  <si>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</si>
  <si>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</si>
  <si>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</si>
  <si>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</si>
  <si>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</si>
  <si>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</si>
  <si>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</si>
  <si>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</si>
  <si>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</si>
  <si>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</si>
  <si>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</si>
  <si>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</si>
  <si>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</si>
  <si>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</si>
  <si>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</si>
  <si>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</si>
  <si>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</si>
  <si>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</si>
  <si>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</si>
  <si>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</si>
  <si>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</si>
  <si>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</si>
  <si>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</si>
  <si>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</si>
  <si>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</si>
  <si>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</si>
  <si>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</si>
  <si>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</si>
  <si>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</si>
  <si>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</si>
  <si>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</si>
  <si>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</si>
  <si>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</si>
  <si>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</si>
  <si>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</si>
  <si>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</si>
  <si>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</si>
  <si>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</si>
  <si>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</si>
  <si>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</si>
  <si>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</si>
  <si>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</si>
  <si>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</si>
  <si>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</si>
  <si>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</si>
  <si>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</si>
  <si>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</si>
  <si>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</si>
  <si>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</si>
  <si>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</si>
  <si>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</si>
  <si>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</si>
  <si>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</si>
  <si>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</si>
  <si>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</si>
  <si>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</si>
  <si>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</si>
  <si>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</si>
  <si>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</si>
  <si>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</si>
  <si>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</si>
  <si>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</si>
  <si>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</si>
  <si>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</si>
  <si>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</si>
  <si>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</si>
  <si>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</si>
  <si>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</si>
  <si>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</si>
  <si>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</si>
  <si>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</si>
  <si>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</si>
  <si>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</si>
  <si>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</si>
  <si>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</si>
  <si>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</si>
  <si>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</si>
  <si>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</si>
  <si>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</si>
  <si>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</si>
  <si>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</si>
  <si>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</si>
  <si>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</si>
  <si>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</si>
  <si>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</si>
  <si>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</si>
  <si>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</si>
  <si>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</si>
  <si>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</si>
  <si>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</si>
  <si>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</si>
  <si>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</si>
  <si>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</si>
  <si>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</si>
  <si>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</si>
  <si>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</si>
  <si>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</si>
  <si>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</si>
  <si>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</si>
  <si>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</si>
  <si>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</si>
  <si>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</si>
  <si>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</si>
  <si>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</si>
  <si>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</si>
  <si>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</si>
  <si>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</si>
  <si>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</si>
  <si>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</si>
  <si>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</si>
  <si>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</si>
  <si>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</si>
  <si>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</si>
  <si>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</si>
  <si>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</si>
  <si>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</si>
  <si>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</si>
  <si>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</si>
  <si>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</si>
  <si>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</si>
  <si>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</si>
  <si>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</si>
  <si>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</si>
  <si>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</si>
  <si>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</si>
  <si>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</si>
  <si>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</si>
  <si>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</si>
  <si>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</si>
  <si>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</si>
  <si>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</si>
  <si>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</si>
  <si>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</si>
  <si>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</si>
  <si>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</si>
  <si>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</si>
  <si>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</si>
  <si>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</si>
  <si>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</si>
  <si>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</si>
  <si>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</si>
  <si>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</si>
  <si>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</si>
  <si>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</si>
  <si>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</si>
  <si>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</si>
  <si>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</si>
  <si>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</si>
  <si>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</si>
  <si>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</si>
  <si>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</si>
  <si>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</si>
  <si>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</si>
  <si>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</si>
  <si>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</si>
  <si>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</si>
  <si>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</si>
  <si>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</si>
  <si>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</si>
  <si>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</si>
  <si>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</si>
  <si>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</si>
  <si>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</si>
  <si>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</si>
  <si>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</si>
  <si>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</si>
  <si>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</si>
  <si>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</si>
  <si>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</si>
  <si>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</si>
  <si>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</si>
  <si>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</si>
  <si>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</si>
  <si>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</si>
  <si>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</si>
  <si>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</si>
  <si>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</si>
  <si>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</si>
  <si>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</si>
  <si>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</si>
  <si>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</si>
  <si>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</si>
  <si>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</si>
  <si>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</si>
  <si>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</si>
  <si>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</si>
  <si>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</si>
  <si>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</si>
  <si>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</si>
  <si>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</si>
  <si>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</si>
  <si>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</si>
  <si>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</si>
  <si>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</si>
  <si>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</si>
  <si>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</si>
  <si>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</si>
  <si>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</si>
  <si>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</si>
  <si>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</si>
  <si>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</si>
  <si>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</si>
  <si>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</si>
  <si>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</si>
  <si>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</si>
  <si>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</si>
  <si>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</si>
  <si>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</si>
  <si>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</si>
  <si>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</si>
  <si>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</si>
  <si>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</si>
  <si>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</si>
  <si>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</si>
  <si>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</si>
  <si>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</si>
  <si>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</si>
  <si>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</si>
  <si>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</si>
  <si>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</si>
  <si>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</si>
  <si>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</si>
  <si>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</si>
  <si>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</si>
  <si>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</si>
  <si>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</si>
  <si>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</si>
  <si>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</si>
  <si>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</si>
  <si>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</si>
  <si>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</si>
  <si>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</si>
  <si>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</si>
  <si>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</si>
  <si>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</si>
  <si>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</si>
  <si>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</si>
  <si>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</si>
  <si>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</si>
  <si>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</si>
  <si>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</si>
  <si>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</si>
  <si>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</si>
  <si>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</si>
  <si>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</si>
  <si>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</si>
  <si>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</si>
  <si>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</si>
  <si>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</si>
  <si>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</si>
  <si>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</si>
  <si>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</si>
  <si>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</si>
  <si>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</si>
  <si>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</si>
  <si>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</si>
  <si>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</si>
  <si>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</si>
  <si>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</si>
  <si>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</si>
  <si>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</si>
  <si>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</si>
  <si>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</si>
  <si>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</si>
  <si>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</si>
  <si>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</si>
  <si>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</si>
  <si>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</si>
  <si>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</si>
  <si>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</si>
  <si>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</si>
  <si>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</si>
  <si>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</si>
  <si>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</si>
  <si>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</si>
  <si>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</si>
  <si>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</si>
  <si>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</si>
  <si>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</si>
  <si>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</si>
  <si>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</si>
  <si>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</si>
  <si>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</si>
  <si>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</si>
  <si>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</si>
  <si>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</si>
  <si>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</si>
  <si>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</si>
  <si>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</si>
  <si>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</si>
  <si>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</si>
  <si>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</si>
  <si>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</si>
  <si>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</si>
  <si>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</si>
  <si>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</si>
  <si>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</si>
  <si>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</si>
  <si>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</si>
  <si>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</si>
  <si>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</si>
  <si>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</si>
  <si>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</si>
  <si>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</si>
  <si>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</si>
  <si>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</si>
  <si>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</si>
  <si>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</si>
  <si>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</si>
  <si>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</si>
  <si>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</si>
  <si>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</si>
  <si>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</si>
  <si>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</si>
  <si>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</si>
  <si>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</si>
  <si>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</si>
  <si>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</si>
  <si>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</si>
  <si>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</si>
  <si>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</si>
  <si>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</si>
  <si>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</si>
  <si>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</si>
  <si>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</si>
  <si>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</si>
  <si>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</si>
  <si>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</si>
  <si>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</si>
  <si>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</si>
  <si>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</si>
  <si>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</si>
  <si>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</si>
  <si>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</si>
  <si>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</si>
  <si>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</si>
  <si>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</si>
  <si>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</si>
  <si>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</si>
  <si>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</si>
  <si>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</si>
  <si>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</si>
  <si>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</si>
  <si>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</si>
  <si>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</si>
  <si>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</si>
  <si>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</si>
  <si>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</si>
  <si>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</si>
  <si>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</si>
  <si>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</si>
  <si>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</si>
  <si>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</si>
  <si>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</si>
  <si>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</si>
  <si>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</si>
  <si>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</si>
  <si>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</si>
  <si>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</si>
  <si>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</si>
  <si>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</si>
  <si>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</si>
  <si>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</si>
  <si>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</si>
  <si>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</si>
  <si>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</si>
  <si>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</si>
  <si>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</si>
  <si>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</si>
  <si>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</si>
  <si>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</si>
  <si>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</si>
  <si>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</si>
  <si>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</si>
  <si>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</si>
  <si>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</si>
  <si>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</si>
  <si>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</si>
  <si>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</si>
  <si>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</si>
  <si>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</si>
  <si>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</si>
  <si>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</si>
  <si>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</si>
  <si>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</si>
  <si>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</si>
  <si>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</si>
  <si>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</si>
  <si>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</si>
  <si>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</si>
  <si>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</si>
  <si>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</si>
  <si>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</si>
  <si>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</si>
  <si>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</si>
  <si>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</si>
  <si>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</si>
  <si>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</si>
  <si>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</si>
  <si>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</si>
  <si>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</si>
  <si>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</si>
  <si>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</si>
  <si>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</si>
  <si>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</si>
  <si>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</si>
  <si>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</si>
  <si>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</si>
  <si>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</si>
  <si>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</si>
  <si>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</si>
  <si>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</si>
  <si>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</si>
  <si>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</si>
  <si>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</si>
  <si>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</si>
  <si>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</si>
  <si>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</si>
  <si>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</si>
  <si>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</si>
  <si>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</si>
  <si>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</si>
  <si>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</si>
  <si>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</si>
  <si>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</si>
  <si>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</si>
  <si>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</si>
  <si>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</si>
  <si>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</si>
  <si>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</si>
  <si>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</si>
  <si>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</si>
  <si>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</si>
  <si>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</si>
  <si>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</si>
  <si>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</si>
  <si>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</si>
  <si>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</si>
  <si>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</si>
  <si>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</si>
  <si>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</si>
  <si>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</si>
  <si>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</si>
  <si>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</si>
  <si>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</si>
  <si>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</si>
  <si>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</si>
  <si>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</si>
  <si>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</si>
  <si>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</si>
  <si>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</si>
  <si>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</si>
  <si>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</si>
  <si>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</si>
  <si>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</si>
  <si>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</si>
  <si>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</si>
  <si>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</si>
  <si>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</si>
  <si>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</si>
  <si>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</si>
  <si>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</si>
  <si>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</si>
  <si>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</si>
  <si>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</si>
  <si>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</si>
  <si>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</si>
  <si>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</si>
  <si>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</si>
  <si>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</si>
  <si>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</si>
  <si>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</si>
  <si>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</si>
  <si>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</si>
  <si>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</si>
  <si>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</si>
  <si>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</si>
  <si>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</si>
  <si>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</si>
  <si>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</si>
  <si>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</si>
  <si>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</si>
  <si>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</si>
  <si>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</si>
  <si>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</si>
  <si>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</si>
  <si>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</si>
  <si>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</si>
  <si>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</si>
  <si>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</si>
  <si>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</si>
  <si>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</si>
  <si>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</si>
  <si>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</si>
  <si>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</si>
  <si>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</si>
  <si>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</si>
  <si>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</si>
  <si>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</si>
  <si>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</si>
  <si>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</si>
  <si>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</si>
  <si>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</si>
  <si>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</si>
  <si>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</si>
  <si>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</si>
  <si>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</si>
  <si>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</si>
  <si>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</si>
  <si>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</si>
  <si>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</si>
  <si>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</si>
  <si>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</si>
  <si>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</si>
  <si>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</si>
  <si>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</si>
  <si>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</si>
  <si>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</si>
  <si>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</si>
  <si>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</si>
  <si>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</si>
  <si>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</si>
  <si>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</si>
  <si>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</si>
  <si>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</si>
  <si>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</si>
  <si>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</si>
  <si>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</si>
  <si>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</si>
  <si>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</si>
  <si>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</si>
  <si>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</si>
  <si>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</si>
  <si>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</si>
  <si>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</si>
  <si>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</si>
  <si>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</si>
  <si>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</si>
  <si>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</si>
  <si>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</si>
  <si>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</si>
  <si>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</si>
  <si>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</si>
  <si>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</si>
  <si>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</si>
  <si>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</si>
  <si>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</si>
  <si>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</si>
  <si>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</si>
  <si>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</si>
  <si>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</si>
  <si>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</si>
  <si>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</si>
  <si>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</si>
  <si>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</si>
  <si>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</si>
  <si>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</si>
  <si>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</si>
  <si>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</si>
  <si>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</si>
  <si>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</si>
  <si>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</si>
  <si>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</si>
  <si>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</si>
  <si>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</si>
  <si>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</si>
  <si>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</si>
  <si>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</si>
  <si>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</si>
  <si>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</si>
  <si>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</si>
  <si>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</si>
  <si>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</si>
  <si>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</si>
  <si>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</si>
  <si>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</si>
  <si>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</si>
  <si>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</si>
  <si>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</si>
  <si>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</si>
  <si>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</si>
  <si>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</si>
  <si>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</si>
  <si>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</si>
  <si>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</si>
  <si>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</si>
  <si>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</si>
  <si>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</si>
  <si>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</si>
  <si>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</si>
  <si>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</si>
  <si>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</si>
  <si>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</si>
  <si>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</si>
  <si>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</si>
  <si>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</si>
  <si>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</si>
  <si>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</si>
  <si>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</si>
  <si>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</si>
  <si>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</si>
  <si>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</si>
  <si>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</si>
  <si>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</si>
  <si>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</si>
  <si>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</si>
  <si>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</si>
  <si>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</si>
  <si>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</si>
  <si>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</si>
  <si>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</si>
  <si>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</si>
  <si>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</si>
  <si>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</si>
  <si>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</si>
  <si>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</si>
  <si>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</si>
  <si>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</si>
  <si>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</si>
  <si>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</si>
  <si>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</si>
  <si>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</si>
  <si>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</si>
  <si>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</si>
  <si>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</si>
  <si>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</si>
  <si>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</si>
  <si>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</si>
  <si>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</si>
  <si>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</si>
  <si>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</si>
  <si>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</si>
  <si>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</si>
  <si>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</si>
  <si>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</si>
  <si>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</si>
  <si>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</si>
  <si>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</si>
  <si>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</si>
  <si>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</si>
  <si>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</si>
  <si>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</si>
  <si>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</si>
  <si>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</si>
  <si>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</si>
  <si>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</si>
  <si>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</si>
  <si>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</si>
  <si>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</si>
  <si>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</si>
  <si>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</si>
  <si>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</si>
  <si>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</si>
  <si>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</si>
  <si>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</si>
  <si>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</si>
  <si>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</si>
  <si>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</si>
  <si>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</si>
  <si>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</si>
  <si>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</si>
  <si>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</si>
  <si>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</si>
  <si>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</si>
  <si>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</si>
  <si>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</si>
  <si>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</si>
  <si>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</si>
  <si>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</si>
  <si>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</si>
  <si>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</si>
  <si>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</si>
  <si>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</si>
  <si>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</si>
  <si>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</si>
  <si>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</si>
  <si>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</si>
  <si>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</si>
  <si>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</si>
  <si>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</si>
  <si>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</si>
  <si>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</si>
  <si>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</si>
  <si>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</si>
  <si>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</si>
  <si>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</si>
  <si>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</si>
  <si>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</si>
  <si>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</si>
  <si>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</si>
  <si>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</si>
  <si>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</si>
  <si>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</si>
  <si>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</si>
  <si>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</si>
  <si>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</si>
  <si>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</si>
  <si>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</si>
  <si>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</si>
  <si>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</si>
  <si>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</si>
  <si>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</si>
  <si>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</si>
  <si>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</si>
  <si>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</si>
  <si>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</si>
  <si>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</si>
  <si>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</si>
  <si>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</si>
  <si>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</si>
  <si>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</si>
  <si>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</si>
  <si>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</si>
  <si>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</si>
  <si>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</si>
  <si>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</si>
  <si>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</si>
  <si>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</si>
  <si>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</si>
  <si>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</si>
  <si>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</si>
  <si>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</si>
  <si>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</si>
  <si>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</si>
  <si>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</si>
  <si>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</si>
  <si>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</si>
  <si>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</si>
  <si>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</si>
  <si>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</si>
  <si>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</si>
  <si>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</si>
  <si>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</si>
  <si>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</si>
  <si>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</si>
  <si>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</si>
  <si>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</si>
  <si>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</si>
  <si>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</si>
  <si>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</si>
  <si>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</si>
  <si>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</si>
  <si>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</si>
  <si>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</si>
  <si>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</si>
  <si>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</si>
  <si>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</si>
  <si>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</si>
  <si>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</si>
  <si>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</si>
  <si>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</si>
  <si>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</si>
  <si>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</si>
  <si>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</si>
  <si>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</si>
  <si>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</si>
  <si>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</si>
  <si>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</si>
  <si>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</si>
  <si>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</si>
  <si>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</si>
  <si>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</si>
  <si>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</si>
  <si>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</si>
  <si>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</si>
  <si>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</si>
  <si>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</si>
  <si>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</si>
  <si>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</si>
  <si>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</si>
  <si>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</si>
  <si>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</si>
  <si>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</si>
  <si>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</si>
  <si>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</si>
  <si>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</si>
  <si>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</si>
  <si>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</si>
  <si>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</si>
  <si>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</si>
  <si>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</si>
  <si>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</si>
  <si>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</si>
  <si>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</si>
  <si>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</si>
  <si>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</si>
  <si>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</si>
  <si>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</si>
  <si>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</si>
  <si>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</si>
  <si>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</si>
  <si>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</si>
  <si>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</si>
  <si>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</si>
  <si>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</si>
  <si>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</si>
  <si>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</si>
  <si>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</si>
  <si>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</si>
  <si>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</si>
  <si>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</si>
  <si>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</si>
  <si>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</si>
  <si>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</si>
  <si>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</si>
  <si>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</si>
  <si>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</si>
  <si>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</si>
  <si>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</si>
  <si>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</si>
  <si>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</si>
  <si>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</si>
  <si>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</si>
  <si>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</si>
  <si>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</si>
  <si>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</si>
  <si>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</si>
  <si>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</si>
  <si>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</si>
  <si>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</si>
  <si>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</si>
  <si>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</si>
  <si>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</si>
  <si>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</si>
  <si>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</si>
  <si>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</si>
  <si>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</si>
  <si>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</si>
  <si>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</si>
  <si>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</si>
  <si>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</si>
  <si>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</si>
  <si>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</si>
  <si>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</si>
  <si>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</si>
  <si>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</si>
  <si>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</si>
  <si>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</si>
  <si>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</si>
  <si>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</si>
  <si>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</si>
  <si>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</si>
  <si>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</si>
  <si>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</si>
  <si>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</si>
  <si>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</si>
  <si>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</si>
  <si>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</si>
  <si>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</si>
  <si>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</si>
  <si>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</si>
  <si>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</si>
  <si>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</si>
  <si>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</si>
  <si>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</si>
  <si>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</si>
  <si>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</si>
  <si>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</si>
  <si>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</si>
  <si>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</si>
  <si>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</si>
  <si>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</si>
  <si>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</si>
  <si>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</si>
  <si>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</si>
  <si>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</si>
  <si>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</si>
  <si>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</si>
  <si>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</si>
  <si>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</si>
  <si>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</si>
  <si>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</si>
  <si>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</si>
  <si>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</si>
  <si>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</si>
  <si>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</si>
  <si>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</si>
  <si>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</si>
  <si>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</si>
  <si>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</si>
  <si>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</si>
  <si>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</si>
  <si>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</si>
  <si>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</si>
  <si>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</si>
  <si>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</si>
  <si>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</si>
  <si>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</si>
  <si>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</si>
  <si>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</si>
  <si>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</si>
  <si>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</si>
  <si>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</si>
  <si>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</si>
  <si>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</si>
  <si>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</si>
  <si>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</si>
  <si>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</si>
  <si>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</si>
  <si>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</si>
  <si>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</si>
  <si>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</si>
  <si>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</si>
  <si>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</si>
  <si>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</si>
  <si>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</si>
  <si>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</si>
  <si>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</si>
  <si>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</si>
  <si>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</si>
  <si>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</si>
  <si>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</si>
  <si>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</si>
  <si>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</si>
  <si>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</si>
  <si>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</si>
  <si>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</si>
  <si>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</si>
  <si>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</si>
  <si>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</si>
  <si>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</si>
  <si>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</si>
  <si>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</si>
  <si>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</si>
  <si>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</si>
  <si>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</si>
  <si>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</si>
  <si>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</si>
  <si>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</si>
  <si>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</si>
  <si>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</si>
  <si>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</si>
  <si>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</si>
  <si>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</si>
  <si>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</si>
  <si>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</si>
  <si>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</si>
  <si>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</si>
  <si>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</si>
  <si>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</si>
  <si>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</si>
  <si>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</si>
  <si>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</si>
  <si>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</si>
  <si>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</si>
  <si>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</si>
  <si>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</si>
  <si>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</si>
  <si>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</si>
  <si>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</si>
  <si>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</si>
  <si>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</si>
  <si>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</si>
  <si>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</si>
  <si>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</si>
  <si>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</si>
  <si>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</si>
  <si>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</si>
  <si>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</si>
  <si>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</si>
  <si>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</si>
  <si>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</si>
  <si>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</si>
  <si>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</si>
  <si>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</si>
  <si>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</si>
  <si>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</si>
  <si>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</si>
  <si>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</si>
  <si>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</si>
  <si>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</si>
  <si>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</si>
  <si>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</si>
  <si>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</si>
  <si>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</si>
  <si>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</si>
  <si>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</si>
  <si>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</si>
  <si>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</si>
  <si>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</si>
  <si>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</si>
  <si>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</si>
  <si>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</si>
  <si>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</si>
  <si>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</si>
  <si>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</si>
  <si>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</si>
  <si>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</si>
  <si>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</si>
  <si>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</si>
  <si>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</si>
  <si>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</si>
  <si>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</si>
  <si>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</si>
  <si>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</si>
  <si>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</si>
  <si>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</si>
  <si>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</si>
  <si>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</si>
  <si>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</si>
  <si>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</si>
  <si>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</si>
  <si>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</si>
  <si>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</si>
  <si>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</si>
  <si>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</si>
  <si>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</si>
  <si>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</si>
  <si>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</si>
  <si>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</si>
  <si>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</si>
  <si>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</si>
  <si>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</si>
  <si>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</si>
  <si>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</si>
  <si>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</si>
  <si>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</si>
  <si>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</si>
  <si>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</si>
  <si>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</si>
  <si>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</si>
  <si>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</si>
  <si>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</si>
  <si>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</si>
  <si>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</si>
  <si>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</si>
  <si>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</si>
  <si>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</si>
  <si>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</si>
  <si>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</si>
  <si>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</si>
  <si>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</si>
  <si>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</si>
  <si>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</si>
  <si>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</si>
  <si>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</si>
  <si>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</si>
  <si>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</si>
  <si>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</si>
  <si>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</si>
  <si>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</si>
  <si>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</si>
  <si>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</si>
  <si>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</si>
  <si>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</si>
  <si>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</si>
  <si>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</si>
  <si>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</si>
  <si>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</si>
  <si>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</si>
  <si>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</si>
  <si>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</si>
  <si>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</si>
  <si>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</si>
  <si>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</si>
  <si>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</si>
  <si>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</si>
  <si>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</si>
  <si>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</si>
  <si>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</si>
  <si>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</si>
  <si>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</si>
  <si>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</si>
  <si>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</si>
  <si>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</si>
  <si>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</si>
  <si>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</si>
  <si>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</si>
  <si>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</si>
  <si>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</si>
  <si>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</si>
  <si>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</si>
  <si>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</si>
  <si>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</si>
  <si>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</si>
  <si>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</si>
  <si>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</si>
  <si>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</si>
  <si>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</si>
  <si>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</si>
  <si>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</si>
  <si>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</si>
  <si>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</si>
  <si>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</si>
  <si>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</si>
  <si>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</si>
  <si>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</si>
  <si>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</si>
  <si>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</si>
  <si>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</si>
  <si>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</si>
  <si>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</si>
  <si>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</si>
  <si>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</si>
  <si>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</si>
  <si>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</si>
  <si>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</si>
  <si>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</si>
  <si>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</si>
  <si>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</si>
  <si>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</si>
  <si>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</si>
  <si>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</si>
  <si>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</si>
  <si>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</si>
  <si>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</si>
  <si>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</si>
  <si>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</si>
  <si>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</si>
  <si>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</si>
  <si>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</si>
  <si>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</si>
  <si>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</si>
  <si>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</si>
  <si>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</si>
  <si>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</si>
  <si>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</si>
  <si>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</si>
  <si>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</si>
  <si>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</si>
  <si>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</si>
  <si>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</si>
  <si>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</si>
  <si>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</si>
  <si>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</si>
  <si>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</si>
  <si>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</si>
  <si>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</si>
  <si>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</si>
  <si>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</si>
  <si>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</si>
  <si>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</si>
  <si>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</si>
  <si>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</si>
  <si>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</si>
  <si>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</si>
  <si>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</si>
  <si>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</si>
  <si>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</si>
  <si>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</si>
  <si>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</si>
  <si>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</si>
  <si>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</si>
  <si>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</si>
  <si>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</si>
  <si>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</si>
  <si>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</si>
  <si>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</si>
  <si>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</si>
  <si>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</si>
  <si>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</si>
  <si>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</si>
  <si>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</si>
  <si>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</si>
  <si>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</si>
  <si>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</si>
  <si>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</si>
  <si>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</si>
  <si>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</si>
  <si>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</si>
  <si>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</si>
  <si>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</si>
  <si>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</si>
  <si>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</si>
  <si>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</si>
  <si>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</si>
  <si>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</si>
  <si>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</si>
  <si>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</si>
  <si>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</si>
  <si>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</si>
  <si>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</si>
  <si>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</si>
  <si>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</si>
  <si>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</si>
  <si>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</si>
  <si>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</si>
  <si>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</si>
  <si>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</si>
  <si>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</si>
  <si>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</si>
  <si>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</si>
  <si>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</si>
  <si>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</si>
  <si>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</si>
  <si>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</si>
  <si>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</si>
  <si>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</si>
  <si>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</si>
  <si>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</si>
  <si>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</si>
  <si>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</si>
  <si>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</si>
  <si>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</si>
  <si>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</si>
  <si>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</si>
  <si>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</si>
  <si>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</si>
  <si>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</si>
  <si>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</si>
  <si>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</si>
  <si>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</si>
  <si>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</si>
  <si>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</si>
  <si>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</si>
  <si>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</si>
  <si>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</si>
  <si>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</si>
  <si>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</si>
  <si>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</si>
  <si>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</si>
  <si>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</si>
  <si>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</si>
  <si>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</si>
  <si>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</si>
  <si>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</si>
  <si>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</si>
  <si>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</si>
  <si>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</si>
  <si>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</si>
  <si>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</si>
  <si>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</si>
  <si>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</si>
  <si>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</si>
  <si>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</si>
  <si>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</si>
  <si>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</si>
  <si>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</si>
  <si>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</si>
  <si>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</si>
  <si>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</si>
  <si>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</si>
  <si>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</si>
  <si>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</si>
  <si>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</si>
  <si>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</si>
  <si>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</si>
  <si>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</si>
  <si>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</si>
  <si>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</si>
  <si>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</si>
  <si>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</si>
  <si>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</si>
  <si>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</si>
  <si>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</si>
  <si>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</si>
  <si>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</si>
  <si>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</si>
  <si>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</si>
  <si>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</si>
  <si>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</si>
  <si>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</si>
  <si>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</si>
  <si>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</si>
  <si>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</si>
  <si>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</si>
  <si>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</si>
  <si>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</si>
  <si>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</si>
  <si>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</si>
  <si>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</si>
  <si>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</si>
  <si>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</si>
  <si>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</si>
  <si>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</si>
  <si>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</si>
  <si>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</si>
  <si>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</si>
  <si>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</si>
  <si>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</si>
  <si>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</si>
  <si>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</si>
  <si>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</si>
  <si>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</si>
  <si>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</si>
  <si>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</si>
  <si>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</si>
  <si>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</si>
  <si>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</si>
  <si>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</si>
  <si>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</si>
  <si>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</si>
  <si>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</si>
  <si>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</si>
  <si>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</si>
  <si>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</si>
  <si>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</si>
  <si>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</si>
  <si>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</si>
  <si>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</si>
  <si>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</si>
  <si>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</si>
  <si>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</si>
  <si>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</si>
  <si>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</si>
  <si>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</si>
  <si>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</si>
  <si>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</si>
  <si>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</si>
  <si>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</si>
  <si>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</si>
  <si>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</si>
  <si>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</si>
  <si>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</si>
  <si>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</si>
  <si>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</si>
  <si>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</si>
  <si>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</si>
  <si>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</si>
  <si>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</si>
  <si>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</si>
  <si>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</si>
  <si>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</si>
  <si>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</si>
  <si>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</si>
  <si>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</si>
  <si>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</si>
  <si>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</si>
  <si>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</si>
  <si>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</si>
  <si>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</si>
  <si>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</si>
  <si>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</si>
  <si>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</si>
  <si>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</si>
  <si>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</si>
  <si>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</si>
  <si>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</si>
  <si>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</si>
  <si>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</si>
  <si>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</si>
  <si>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</si>
  <si>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</si>
  <si>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</si>
  <si>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</si>
  <si>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</si>
  <si>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</si>
  <si>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</si>
  <si>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</si>
  <si>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</si>
  <si>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</si>
  <si>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</si>
  <si>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</si>
  <si>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</si>
  <si>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</si>
  <si>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</si>
  <si>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</si>
  <si>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</si>
  <si>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</si>
  <si>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</si>
  <si>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</si>
  <si>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</si>
  <si>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</si>
  <si>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</si>
  <si>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</si>
  <si>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</si>
  <si>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</si>
  <si>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</si>
  <si>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</si>
  <si>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</si>
  <si>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</si>
  <si>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</si>
  <si>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</si>
  <si>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</si>
  <si>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</si>
  <si>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</si>
  <si>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</si>
  <si>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</si>
  <si>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</si>
  <si>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</si>
  <si>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</si>
  <si>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</si>
  <si>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</si>
  <si>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</si>
  <si>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</si>
  <si>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</si>
  <si>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</si>
  <si>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</si>
  <si>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</si>
  <si>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</si>
  <si>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</si>
  <si>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</si>
  <si>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</si>
  <si>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</si>
  <si>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</si>
  <si>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</si>
  <si>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</si>
  <si>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</si>
  <si>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</si>
  <si>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</si>
  <si>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</si>
  <si>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</si>
  <si>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</si>
  <si>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</si>
  <si>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</si>
  <si>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</si>
  <si>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</si>
  <si>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</si>
  <si>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</si>
  <si>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</si>
  <si>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</si>
  <si>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</si>
  <si>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</si>
  <si>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</si>
  <si>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</si>
  <si>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</si>
  <si>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</si>
  <si>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</si>
  <si>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</si>
  <si>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</si>
  <si>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</si>
  <si>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</si>
  <si>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</si>
  <si>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</si>
  <si>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</si>
  <si>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</si>
  <si>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</si>
  <si>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</si>
  <si>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</si>
  <si>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</si>
  <si>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</si>
  <si>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</si>
  <si>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</si>
  <si>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</si>
  <si>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</si>
  <si>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</si>
  <si>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</si>
  <si>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</si>
  <si>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</si>
  <si>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</si>
  <si>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</si>
  <si>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</si>
  <si>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</si>
  <si>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</si>
  <si>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</si>
  <si>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</si>
  <si>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</si>
  <si>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</si>
  <si>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</si>
  <si>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</si>
  <si>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</si>
  <si>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</si>
  <si>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</si>
  <si>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</si>
  <si>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</si>
  <si>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</si>
  <si>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</si>
  <si>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</si>
  <si>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</si>
  <si>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</si>
  <si>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</si>
  <si>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</si>
  <si>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</si>
  <si>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</si>
  <si>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</si>
  <si>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</si>
  <si>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</si>
  <si>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</si>
  <si>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</si>
  <si>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</si>
  <si>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</si>
  <si>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</si>
  <si>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</si>
  <si>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</si>
  <si>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</si>
  <si>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</si>
  <si>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</si>
  <si>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</si>
  <si>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</si>
  <si>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</si>
  <si>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</si>
  <si>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</si>
  <si>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</si>
  <si>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</si>
  <si>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</si>
  <si>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</si>
  <si>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</si>
  <si>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</si>
  <si>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</si>
  <si>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</si>
  <si>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</si>
  <si>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</si>
  <si>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</si>
  <si>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</si>
  <si>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</si>
  <si>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</si>
  <si>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</si>
  <si>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</si>
  <si>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</si>
  <si>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</si>
  <si>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</si>
  <si>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</si>
  <si>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</si>
  <si>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</si>
  <si>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</si>
  <si>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</si>
  <si>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</si>
  <si>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</si>
  <si>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</si>
  <si>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</si>
  <si>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</si>
  <si>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</si>
  <si>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</si>
  <si>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</si>
  <si>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</si>
  <si>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</si>
  <si>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</si>
  <si>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</si>
  <si>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</si>
  <si>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</si>
  <si>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</si>
  <si>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</si>
  <si>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</si>
  <si>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</si>
  <si>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</si>
  <si>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</si>
  <si>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</si>
  <si>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</si>
  <si>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</si>
  <si>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</si>
  <si>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</si>
  <si>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</si>
  <si>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</si>
  <si>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</si>
  <si>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</si>
  <si>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</si>
  <si>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</si>
  <si>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</si>
  <si>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</si>
  <si>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</si>
  <si>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</si>
  <si>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</si>
  <si>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</si>
  <si>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</si>
  <si>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</si>
  <si>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</si>
  <si>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</si>
  <si>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</si>
  <si>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</si>
  <si>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</si>
  <si>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</si>
  <si>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</si>
  <si>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</si>
  <si>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</si>
  <si>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</si>
  <si>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</si>
  <si>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</si>
  <si>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</si>
  <si>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</si>
  <si>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</si>
  <si>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</si>
  <si>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</si>
  <si>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</si>
  <si>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</si>
  <si>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</si>
  <si>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</si>
  <si>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</si>
  <si>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</si>
  <si>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</si>
  <si>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</si>
  <si>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</si>
  <si>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</si>
  <si>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</si>
  <si>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</si>
  <si>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</si>
  <si>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</si>
  <si>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</si>
  <si>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</si>
  <si>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</si>
  <si>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</si>
  <si>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</si>
  <si>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</si>
  <si>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</si>
  <si>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</si>
  <si>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</si>
  <si>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</si>
  <si>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</si>
  <si>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</si>
  <si>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</si>
  <si>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</si>
  <si>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</si>
  <si>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</si>
  <si>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</si>
  <si>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</si>
  <si>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</si>
  <si>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</si>
  <si>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</si>
  <si>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</si>
  <si>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</si>
  <si>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</si>
  <si>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</si>
  <si>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</si>
  <si>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</si>
  <si>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</si>
  <si>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</si>
  <si>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</si>
  <si>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</si>
  <si>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</si>
  <si>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</si>
  <si>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</si>
  <si>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</si>
  <si>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</si>
  <si>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</si>
  <si>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</si>
  <si>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</si>
  <si>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</si>
  <si>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</si>
  <si>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</si>
  <si>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</si>
  <si>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</si>
  <si>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</si>
  <si>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</si>
  <si>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</si>
  <si>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</si>
  <si>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</si>
  <si>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</si>
  <si>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</si>
  <si>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</si>
  <si>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</si>
  <si>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</si>
  <si>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</si>
  <si>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</si>
  <si>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</si>
  <si>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</si>
  <si>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</si>
  <si>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</si>
  <si>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</si>
  <si>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</si>
  <si>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</si>
  <si>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</si>
  <si>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</si>
  <si>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</si>
  <si>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</si>
  <si>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</si>
  <si>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</si>
  <si>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</si>
  <si>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</si>
  <si>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</si>
  <si>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</si>
  <si>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</si>
  <si>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</si>
  <si>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</si>
  <si>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</si>
  <si>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</si>
  <si>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</si>
  <si>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</si>
  <si>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</si>
  <si>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</si>
  <si>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</si>
  <si>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</si>
  <si>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</si>
  <si>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</si>
  <si>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</si>
  <si>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</si>
  <si>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</si>
  <si>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</si>
  <si>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</si>
  <si>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</si>
  <si>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</si>
  <si>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</si>
  <si>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</si>
  <si>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</si>
  <si>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</si>
  <si>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</si>
  <si>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</si>
  <si>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</si>
  <si>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</si>
  <si>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</si>
  <si>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</si>
  <si>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</si>
  <si>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</si>
  <si>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</si>
  <si>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</si>
  <si>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</si>
  <si>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</si>
  <si>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</si>
  <si>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</si>
  <si>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</si>
  <si>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</si>
  <si>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</si>
  <si>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</si>
  <si>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</si>
  <si>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</si>
  <si>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</si>
  <si>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</si>
  <si>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</si>
  <si>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</si>
  <si>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</si>
  <si>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</si>
  <si>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</si>
  <si>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</si>
  <si>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</si>
  <si>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</si>
  <si>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</si>
  <si>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</si>
  <si>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</si>
  <si>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</si>
  <si>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</si>
  <si>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</si>
  <si>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</si>
  <si>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</si>
  <si>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</si>
  <si>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</si>
  <si>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</si>
  <si>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</si>
  <si>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</si>
  <si>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</si>
  <si>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</si>
  <si>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</si>
  <si>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</si>
  <si>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</si>
  <si>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</si>
  <si>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</si>
  <si>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</si>
  <si>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</si>
  <si>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</si>
  <si>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</si>
  <si>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</si>
  <si>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</si>
  <si>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</si>
  <si>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</si>
  <si>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</si>
  <si>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</si>
  <si>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</si>
  <si>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</si>
  <si>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</si>
  <si>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</si>
  <si>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</si>
  <si>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</si>
  <si>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</si>
  <si>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</si>
  <si>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</si>
  <si>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</si>
  <si>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</si>
  <si>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</si>
  <si>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</si>
  <si>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</si>
  <si>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</si>
  <si>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</si>
  <si>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</si>
  <si>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</si>
  <si>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</si>
  <si>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</si>
  <si>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</si>
  <si>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</si>
  <si>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</si>
  <si>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</si>
  <si>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</si>
  <si>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</si>
  <si>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</si>
  <si>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</si>
  <si>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</si>
  <si>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</si>
  <si>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</si>
  <si>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</si>
  <si>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</si>
  <si>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</si>
  <si>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</si>
  <si>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</si>
  <si>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</si>
  <si>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</si>
  <si>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</si>
  <si>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</si>
  <si>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</si>
  <si>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</si>
  <si>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</si>
  <si>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</si>
  <si>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</si>
  <si>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</si>
  <si>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</si>
  <si>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</si>
  <si>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</si>
  <si>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</si>
  <si>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</si>
  <si>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</si>
  <si>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</si>
  <si>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</si>
  <si>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</si>
  <si>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</si>
  <si>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</si>
  <si>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</si>
  <si>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</si>
  <si>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</si>
  <si>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</si>
  <si>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</si>
  <si>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</si>
  <si>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</si>
  <si>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</si>
  <si>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</si>
  <si>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</si>
  <si>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</si>
  <si>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</si>
  <si>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</si>
  <si>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</si>
  <si>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</si>
  <si>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</si>
  <si>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</si>
  <si>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</si>
  <si>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</si>
  <si>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</si>
  <si>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</si>
  <si>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</si>
  <si>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</si>
  <si>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</si>
  <si>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</si>
  <si>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</si>
  <si>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</si>
  <si>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</si>
  <si>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</si>
  <si>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</si>
  <si>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</si>
  <si>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</si>
  <si>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</si>
  <si>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</si>
  <si>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</si>
  <si>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</si>
  <si>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</si>
  <si>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</si>
  <si>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</si>
  <si>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</si>
  <si>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</si>
  <si>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</si>
  <si>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</si>
  <si>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</si>
  <si>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</si>
  <si>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</si>
  <si>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</si>
  <si>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</si>
  <si>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</si>
  <si>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</si>
  <si>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</si>
  <si>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</si>
  <si>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</si>
  <si>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</si>
  <si>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</si>
  <si>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</si>
  <si>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</si>
  <si>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</si>
  <si>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</si>
  <si>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</si>
  <si>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</si>
  <si>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</si>
  <si>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</si>
  <si>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</si>
  <si>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</si>
  <si>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</si>
  <si>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</si>
  <si>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</si>
  <si>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</si>
  <si>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</si>
  <si>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</si>
  <si>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</si>
  <si>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</si>
  <si>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</si>
  <si>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</si>
  <si>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</si>
  <si>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</si>
  <si>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</si>
  <si>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</si>
  <si>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</si>
  <si>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</si>
  <si>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</si>
  <si>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</si>
  <si>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</si>
  <si>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</si>
  <si>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</si>
  <si>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</si>
  <si>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</si>
  <si>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</si>
  <si>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</si>
  <si>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</si>
  <si>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</si>
  <si>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</si>
  <si>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</si>
  <si>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</si>
  <si>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</si>
  <si>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</si>
  <si>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</si>
  <si>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</si>
  <si>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</si>
  <si>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</si>
  <si>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</si>
  <si>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</si>
  <si>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</si>
  <si>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</si>
  <si>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</si>
  <si>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</si>
  <si>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</si>
  <si>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</si>
  <si>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</si>
  <si>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</si>
  <si>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</si>
  <si>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</si>
  <si>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</si>
  <si>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</si>
  <si>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</si>
  <si>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</si>
  <si>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</si>
  <si>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</si>
  <si>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</si>
  <si>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</si>
  <si>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</si>
  <si>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</si>
  <si>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</si>
  <si>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</si>
  <si>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</si>
  <si>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</si>
  <si>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</si>
  <si>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</si>
  <si>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</si>
  <si>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</si>
  <si>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</si>
  <si>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</si>
  <si>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</si>
  <si>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</si>
  <si>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</si>
  <si>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</si>
  <si>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</si>
  <si>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</si>
  <si>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</si>
  <si>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</si>
  <si>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</si>
  <si>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</si>
  <si>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</si>
  <si>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</si>
  <si>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</si>
  <si>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</si>
  <si>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</si>
  <si>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</si>
  <si>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</si>
  <si>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</si>
  <si>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</si>
  <si>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</si>
  <si>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</si>
  <si>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</si>
  <si>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</si>
  <si>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</si>
  <si>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</si>
  <si>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</si>
  <si>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</si>
  <si>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</si>
  <si>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</si>
  <si>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</si>
  <si>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</si>
  <si>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</si>
  <si>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</si>
  <si>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</si>
  <si>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</si>
  <si>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</si>
  <si>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</si>
  <si>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</si>
  <si>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</si>
  <si>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</si>
  <si>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</si>
  <si>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</si>
  <si>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</si>
  <si>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</si>
  <si>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</si>
  <si>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</si>
  <si>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</si>
  <si>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</si>
  <si>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</si>
  <si>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</si>
  <si>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</si>
  <si>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</si>
  <si>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</si>
  <si>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</si>
  <si>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</si>
  <si>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</si>
  <si>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</si>
  <si>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</si>
  <si>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</si>
  <si>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</si>
  <si>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</si>
  <si>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</si>
  <si>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</si>
  <si>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</si>
  <si>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</si>
  <si>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</si>
  <si>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</si>
  <si>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</si>
  <si>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</si>
  <si>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</si>
  <si>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</si>
  <si>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</si>
  <si>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</si>
  <si>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</si>
  <si>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</si>
  <si>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</si>
  <si>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</si>
  <si>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</si>
  <si>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</si>
  <si>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</si>
  <si>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</si>
  <si>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</si>
  <si>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</si>
  <si>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</si>
  <si>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</si>
  <si>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</si>
  <si>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</si>
  <si>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</si>
  <si>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</si>
  <si>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</si>
  <si>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</si>
  <si>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</si>
  <si>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</si>
  <si>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</si>
  <si>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</si>
  <si>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</si>
  <si>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</si>
  <si>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</si>
  <si>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</si>
  <si>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</si>
  <si>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</si>
  <si>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</si>
  <si>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</si>
  <si>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</si>
  <si>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</si>
  <si>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</si>
  <si>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</si>
  <si>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</si>
  <si>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</si>
  <si>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</si>
  <si>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</si>
  <si>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</si>
  <si>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</si>
  <si>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</si>
  <si>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</si>
  <si>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</si>
  <si>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</si>
  <si>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</si>
  <si>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</si>
  <si>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</si>
  <si>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</si>
  <si>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</si>
  <si>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</si>
  <si>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</si>
  <si>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</si>
  <si>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</si>
  <si>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</si>
  <si>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</si>
  <si>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</si>
  <si>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</si>
  <si>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</si>
  <si>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</si>
  <si>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</si>
  <si>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</si>
  <si>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</si>
  <si>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</si>
  <si>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</si>
  <si>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</si>
  <si>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</si>
  <si>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</si>
  <si>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</si>
  <si>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</si>
  <si>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</si>
  <si>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</si>
  <si>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</si>
  <si>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</si>
  <si>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</si>
  <si>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</si>
  <si>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</si>
  <si>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</si>
  <si>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</si>
  <si>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</si>
  <si>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</si>
  <si>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</si>
  <si>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</si>
  <si>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</si>
  <si>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</si>
  <si>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</si>
  <si>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</si>
  <si>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</si>
  <si>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</si>
  <si>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</si>
  <si>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</si>
  <si>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</si>
  <si>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</si>
  <si>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</si>
  <si>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</si>
  <si>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</si>
  <si>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</si>
  <si>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</si>
  <si>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</si>
  <si>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</si>
  <si>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</si>
  <si>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</si>
  <si>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</si>
  <si>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</si>
  <si>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</si>
  <si>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</si>
  <si>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</si>
  <si>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</si>
  <si>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</si>
  <si>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</si>
  <si>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</si>
  <si>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</si>
  <si>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</si>
  <si>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</si>
  <si>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</si>
  <si>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</si>
  <si>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</si>
  <si>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</si>
  <si>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</si>
  <si>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</si>
  <si>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</si>
  <si>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</si>
  <si>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</si>
  <si>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</si>
  <si>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</si>
  <si>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</si>
  <si>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</si>
  <si>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</si>
  <si>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</si>
  <si>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</si>
  <si>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</si>
  <si>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</si>
  <si>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</si>
  <si>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</si>
  <si>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</si>
  <si>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</si>
  <si>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</si>
  <si>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</si>
  <si>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</si>
  <si>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</si>
  <si>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</si>
  <si>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</si>
  <si>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</si>
  <si>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</si>
  <si>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</si>
  <si>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</si>
  <si>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</si>
  <si>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</si>
  <si>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</si>
  <si>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</si>
  <si>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</si>
  <si>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</si>
  <si>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</si>
  <si>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</si>
  <si>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</si>
  <si>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</si>
  <si>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</si>
  <si>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</si>
  <si>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</si>
  <si>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</si>
  <si>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</si>
  <si>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</si>
  <si>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</si>
  <si>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</si>
  <si>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</si>
  <si>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</si>
  <si>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</si>
  <si>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</si>
  <si>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</si>
  <si>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</si>
  <si>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</si>
  <si>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</si>
  <si>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</si>
  <si>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</si>
  <si>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</si>
  <si>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</si>
  <si>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</si>
  <si>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</si>
  <si>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</si>
  <si>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</si>
  <si>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</si>
  <si>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</si>
  <si>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</si>
  <si>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</si>
  <si>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</si>
  <si>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</si>
  <si>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</si>
  <si>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</si>
  <si>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</si>
  <si>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</si>
  <si>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</si>
  <si>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</si>
  <si>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</si>
  <si>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</si>
  <si>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</si>
  <si>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</si>
  <si>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</si>
  <si>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</si>
  <si>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</si>
  <si>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</si>
  <si>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</si>
  <si>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</si>
  <si>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</si>
  <si>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</si>
  <si>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</si>
  <si>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</si>
  <si>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</si>
  <si>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</si>
  <si>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</si>
  <si>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</si>
  <si>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</si>
  <si>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</si>
  <si>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</si>
  <si>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</si>
  <si>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</si>
  <si>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</si>
  <si>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</si>
  <si>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</si>
  <si>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</si>
  <si>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</si>
  <si>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</si>
  <si>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</si>
  <si>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</si>
  <si>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</si>
  <si>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</si>
  <si>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</si>
  <si>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</si>
  <si>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</si>
  <si>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</si>
  <si>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</si>
  <si>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</si>
  <si>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</si>
  <si>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</si>
  <si>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</si>
  <si>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</si>
  <si>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</si>
  <si>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</si>
  <si>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</si>
  <si>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</si>
  <si>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</si>
  <si>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</si>
  <si>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</si>
  <si>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</si>
  <si>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</si>
  <si>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</si>
  <si>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</si>
  <si>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</si>
  <si>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</si>
  <si>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</si>
  <si>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</si>
  <si>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</si>
  <si>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</si>
  <si>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</si>
  <si>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</si>
  <si>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</si>
  <si>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</si>
  <si>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</si>
  <si>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</si>
  <si>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</si>
  <si>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</si>
  <si>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</si>
  <si>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</si>
  <si>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</si>
  <si>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</si>
  <si>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</si>
  <si>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</si>
  <si>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</si>
  <si>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</si>
  <si>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</si>
  <si>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</si>
  <si>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</si>
  <si>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</si>
  <si>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</si>
  <si>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</si>
  <si>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</si>
  <si>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</si>
  <si>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</si>
  <si>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</si>
  <si>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</si>
  <si>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</si>
  <si>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</si>
  <si>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</si>
  <si>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</si>
  <si>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</si>
  <si>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</si>
  <si>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</si>
  <si>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</si>
  <si>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</si>
  <si>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</si>
  <si>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</si>
  <si>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</si>
  <si>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</si>
  <si>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</si>
  <si>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</si>
  <si>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</si>
  <si>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</si>
  <si>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</si>
  <si>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</si>
  <si>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</si>
  <si>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</si>
  <si>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</si>
  <si>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</si>
  <si>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</si>
  <si>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</si>
  <si>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</si>
  <si>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</si>
  <si>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</si>
  <si>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</si>
  <si>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</si>
  <si>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</si>
  <si>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</si>
  <si>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</si>
  <si>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</si>
  <si>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</si>
  <si>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</si>
  <si>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</si>
  <si>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</si>
  <si>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</si>
  <si>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</si>
  <si>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</si>
  <si>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</si>
  <si>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</si>
  <si>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</si>
  <si>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</si>
  <si>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</si>
  <si>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</si>
  <si>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</si>
  <si>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</si>
  <si>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</si>
  <si>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</si>
  <si>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</si>
  <si>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</si>
  <si>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</si>
  <si>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</si>
  <si>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</si>
  <si>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</si>
  <si>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</si>
  <si>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</si>
  <si>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</si>
  <si>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</si>
  <si>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</si>
  <si>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</si>
  <si>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</si>
  <si>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</si>
  <si>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</si>
  <si>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</si>
  <si>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</si>
  <si>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</si>
  <si>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</si>
  <si>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</si>
  <si>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</si>
  <si>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</si>
  <si>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</si>
  <si>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</si>
  <si>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</si>
  <si>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</si>
  <si>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</si>
  <si>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</si>
  <si>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</si>
  <si>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</si>
  <si>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</si>
  <si>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</si>
  <si>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</si>
  <si>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</si>
  <si>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</si>
  <si>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</si>
  <si>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</si>
  <si>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</si>
  <si>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</si>
  <si>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</si>
  <si>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</si>
  <si>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</si>
  <si>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</si>
  <si>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</si>
  <si>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</si>
  <si>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</si>
  <si>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</si>
  <si>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</si>
  <si>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</si>
  <si>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</si>
  <si>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</si>
  <si>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</si>
  <si>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</si>
  <si>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</si>
  <si>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</si>
  <si>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</si>
  <si>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</si>
  <si>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</si>
  <si>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</si>
  <si>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</si>
  <si>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</si>
  <si>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</si>
  <si>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</si>
  <si>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</si>
  <si>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</si>
  <si>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</si>
  <si>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</si>
  <si>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</si>
  <si>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</si>
  <si>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</si>
  <si>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</si>
  <si>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</si>
  <si>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</si>
  <si>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</si>
  <si>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</si>
  <si>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</si>
  <si>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</si>
  <si>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</si>
  <si>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</si>
  <si>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</si>
  <si>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</si>
  <si>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</si>
  <si>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</si>
  <si>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</si>
  <si>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</si>
  <si>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</si>
  <si>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</si>
  <si>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</si>
  <si>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</si>
  <si>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</si>
  <si>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</si>
  <si>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</si>
  <si>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</si>
  <si>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</si>
  <si>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</si>
  <si>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</si>
  <si>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</si>
  <si>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</si>
  <si>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</si>
  <si>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</si>
  <si>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</si>
  <si>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</si>
  <si>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</si>
  <si>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</si>
  <si>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</si>
  <si>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</si>
  <si>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</si>
  <si>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</si>
  <si>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</si>
  <si>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</si>
  <si>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</si>
  <si>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</si>
  <si>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</si>
  <si>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</si>
  <si>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</si>
  <si>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</si>
  <si>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</si>
  <si>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</si>
  <si>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</si>
  <si>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</si>
  <si>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</si>
  <si>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</si>
  <si>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</si>
  <si>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</si>
  <si>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</si>
  <si>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</si>
  <si>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</si>
  <si>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</si>
  <si>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</si>
  <si>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</si>
  <si>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</si>
  <si>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</si>
  <si>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</si>
  <si>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</si>
  <si>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</si>
  <si>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</si>
  <si>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</si>
  <si>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</si>
  <si>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</si>
  <si>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</si>
  <si>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</si>
  <si>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</si>
  <si>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</si>
  <si>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</si>
  <si>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</si>
  <si>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</si>
  <si>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</si>
  <si>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</si>
  <si>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</si>
  <si>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</si>
  <si>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</si>
  <si>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</si>
  <si>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</si>
  <si>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</si>
  <si>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</si>
  <si>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</si>
  <si>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</si>
  <si>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</si>
  <si>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</si>
  <si>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</si>
  <si>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</si>
  <si>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</si>
  <si>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</si>
  <si>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</si>
  <si>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</si>
  <si>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</si>
  <si>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</si>
  <si>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</si>
  <si>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</si>
  <si>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</si>
  <si>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</si>
  <si>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</si>
  <si>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</si>
  <si>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</si>
  <si>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</si>
  <si>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</si>
  <si>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</si>
  <si>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</si>
  <si>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</si>
  <si>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</si>
  <si>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</si>
  <si>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</si>
  <si>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</si>
  <si>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</si>
  <si>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</si>
  <si>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</si>
  <si>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</si>
  <si>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</si>
  <si>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</si>
  <si>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</si>
  <si>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</si>
  <si>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</si>
  <si>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</si>
  <si>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</si>
  <si>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</si>
  <si>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</si>
  <si>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</si>
  <si>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</si>
  <si>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</si>
  <si>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</si>
  <si>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</si>
  <si>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</si>
  <si>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</si>
  <si>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</si>
  <si>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</si>
  <si>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</si>
  <si>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</si>
  <si>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</si>
  <si>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</si>
  <si>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</si>
  <si>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</si>
  <si>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</si>
  <si>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</si>
  <si>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</si>
  <si>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</si>
  <si>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</si>
  <si>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</si>
  <si>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</si>
  <si>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</si>
  <si>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</si>
  <si>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</si>
  <si>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</si>
  <si>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</si>
  <si>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</si>
  <si>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</si>
  <si>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</si>
  <si>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</si>
  <si>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</si>
  <si>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</si>
  <si>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</si>
  <si>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</si>
  <si>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</si>
  <si>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</si>
  <si>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</si>
  <si>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</si>
  <si>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</si>
  <si>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</si>
  <si>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</si>
  <si>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</si>
  <si>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</si>
  <si>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</si>
  <si>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</si>
  <si>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</si>
  <si>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</si>
  <si>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</si>
  <si>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</si>
  <si>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</si>
  <si>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</si>
  <si>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</si>
  <si>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</si>
  <si>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</si>
  <si>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</si>
  <si>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</si>
  <si>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</si>
  <si>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</si>
  <si>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</si>
  <si>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</si>
  <si>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</si>
  <si>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</si>
  <si>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</si>
  <si>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</si>
  <si>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</si>
  <si>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</si>
  <si>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</si>
  <si>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</si>
  <si>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</si>
  <si>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</si>
  <si>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</si>
  <si>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</si>
  <si>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</si>
  <si>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</si>
  <si>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</si>
  <si>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</si>
  <si>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</si>
  <si>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</si>
  <si>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</si>
  <si>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</si>
  <si>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</si>
  <si>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</si>
  <si>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</si>
  <si>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</si>
  <si>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</si>
  <si>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</si>
  <si>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</si>
  <si>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</si>
  <si>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</si>
  <si>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</si>
  <si>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</si>
  <si>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</si>
  <si>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</si>
  <si>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</si>
  <si>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</si>
  <si>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</si>
  <si>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</si>
  <si>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</si>
  <si>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</si>
  <si>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</si>
  <si>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</si>
  <si>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</si>
  <si>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</si>
  <si>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</si>
  <si>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</si>
  <si>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</si>
  <si>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</si>
  <si>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</si>
  <si>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</si>
  <si>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</si>
  <si>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</si>
  <si>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</si>
  <si>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</si>
  <si>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</si>
  <si>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</si>
  <si>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</si>
  <si>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</si>
  <si>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</si>
  <si>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</si>
  <si>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</si>
  <si>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</si>
  <si>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</si>
  <si>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</si>
  <si>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</si>
  <si>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</si>
  <si>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</si>
  <si>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</si>
  <si>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</si>
  <si>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</si>
  <si>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</si>
  <si>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</si>
  <si>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</si>
  <si>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</si>
  <si>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</si>
  <si>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</si>
  <si>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</si>
  <si>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</si>
  <si>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</si>
  <si>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</si>
  <si>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</si>
  <si>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</si>
  <si>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</si>
  <si>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</si>
  <si>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</si>
  <si>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</si>
  <si>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</si>
  <si>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</si>
  <si>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</si>
  <si>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</si>
  <si>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</si>
  <si>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</si>
  <si>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</si>
  <si>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</si>
  <si>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</si>
  <si>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</si>
  <si>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</si>
  <si>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</si>
  <si>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</si>
  <si>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</si>
  <si>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</si>
  <si>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</si>
  <si>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</si>
  <si>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</si>
  <si>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</si>
  <si>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</si>
  <si>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</si>
  <si>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</si>
  <si>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</si>
  <si>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</si>
  <si>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</si>
  <si>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</si>
  <si>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</si>
  <si>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</si>
  <si>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</si>
  <si>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</si>
  <si>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</si>
  <si>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</si>
  <si>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</si>
  <si>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</si>
  <si>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</si>
  <si>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</si>
  <si>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</si>
  <si>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</si>
  <si>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</si>
  <si>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</si>
  <si>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</si>
  <si>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</si>
  <si>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</si>
  <si>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</si>
  <si>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</si>
  <si>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</si>
  <si>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</si>
  <si>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</si>
  <si>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</si>
  <si>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</si>
  <si>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</si>
  <si>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</si>
  <si>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</si>
  <si>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</si>
  <si>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</si>
  <si>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</si>
  <si>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</si>
  <si>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</si>
  <si>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</si>
  <si>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</si>
  <si>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</si>
  <si>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</si>
  <si>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</si>
  <si>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</si>
  <si>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</si>
  <si>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</si>
  <si>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</si>
  <si>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</si>
  <si>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</si>
  <si>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</si>
  <si>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</si>
  <si>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</si>
  <si>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</si>
  <si>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</si>
  <si>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</si>
  <si>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</si>
  <si>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</si>
  <si>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</si>
  <si>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</si>
  <si>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</si>
  <si>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</si>
  <si>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</si>
  <si>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</si>
  <si>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</si>
  <si>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</si>
  <si>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</si>
  <si>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</si>
  <si>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</si>
  <si>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</si>
  <si>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</si>
  <si>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</si>
  <si>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</si>
  <si>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</si>
  <si>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</si>
  <si>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</si>
  <si>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</si>
  <si>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</si>
  <si>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</si>
  <si>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</si>
  <si>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</si>
  <si>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</si>
  <si>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</si>
  <si>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</si>
  <si>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</si>
  <si>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</si>
  <si>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</si>
  <si>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</si>
  <si>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</si>
  <si>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</si>
  <si>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</si>
  <si>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</si>
  <si>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</si>
  <si>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</si>
  <si>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</si>
  <si>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</si>
  <si>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</si>
  <si>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</si>
  <si>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</si>
  <si>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</si>
  <si>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</si>
  <si>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</si>
  <si>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</si>
  <si>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</si>
  <si>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</si>
  <si>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</si>
  <si>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</si>
  <si>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</si>
  <si>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</si>
  <si>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</si>
  <si>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</si>
  <si>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</si>
  <si>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</si>
  <si>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</si>
  <si>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</si>
  <si>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</si>
  <si>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</si>
  <si>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</si>
  <si>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</si>
  <si>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</si>
  <si>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</si>
  <si>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</si>
  <si>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</si>
  <si>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</si>
  <si>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</si>
  <si>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</si>
  <si>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</si>
  <si>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</si>
  <si>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</si>
  <si>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</si>
  <si>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</si>
  <si>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</si>
  <si>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</si>
  <si>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</si>
  <si>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</si>
  <si>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</si>
  <si>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</si>
  <si>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</si>
  <si>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</si>
  <si>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</si>
  <si>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</si>
  <si>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</si>
  <si>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</si>
  <si>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</si>
  <si>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</si>
  <si>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</si>
  <si>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</si>
  <si>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</si>
  <si>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</si>
  <si>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</si>
  <si>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</si>
  <si>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</si>
  <si>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</si>
  <si>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</si>
  <si>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</si>
  <si>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</si>
  <si>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</si>
  <si>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</si>
  <si>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</si>
  <si>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</si>
  <si>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</si>
  <si>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</si>
  <si>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</si>
  <si>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</si>
  <si>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</si>
  <si>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</si>
  <si>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</si>
  <si>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</si>
  <si>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</si>
  <si>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</si>
  <si>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</si>
  <si>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</si>
  <si>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</si>
  <si>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</si>
  <si>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</si>
  <si>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</si>
  <si>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</si>
  <si>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</si>
  <si>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</si>
  <si>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</si>
  <si>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</si>
  <si>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</si>
  <si>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</si>
  <si>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</si>
  <si>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</si>
  <si>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</si>
  <si>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</si>
  <si>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</si>
  <si>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</si>
  <si>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</si>
  <si>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</si>
  <si>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</si>
  <si>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</si>
  <si>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</si>
  <si>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</si>
  <si>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</si>
  <si>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</si>
  <si>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</si>
  <si>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</si>
  <si>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</si>
  <si>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</si>
  <si>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</si>
  <si>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</si>
  <si>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</si>
  <si>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</si>
  <si>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</si>
  <si>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</si>
  <si>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</si>
  <si>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</si>
  <si>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</si>
  <si>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</si>
  <si>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</si>
  <si>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</si>
  <si>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</si>
  <si>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</si>
  <si>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</si>
  <si>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</si>
  <si>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</si>
  <si>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</si>
  <si>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</si>
  <si>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</si>
  <si>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</si>
  <si>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</si>
  <si>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</si>
  <si>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</si>
  <si>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</si>
  <si>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</si>
  <si>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</si>
  <si>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</si>
  <si>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</si>
  <si>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</si>
  <si>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</si>
  <si>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</si>
  <si>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</si>
  <si>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</si>
  <si>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</si>
  <si>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</si>
  <si>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</si>
  <si>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</si>
  <si>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</si>
  <si>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</si>
  <si>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</si>
  <si>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</si>
  <si>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</si>
  <si>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</si>
  <si>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</si>
  <si>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</si>
  <si>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</si>
  <si>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</si>
  <si>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</si>
  <si>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</si>
  <si>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</si>
  <si>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</si>
  <si>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</si>
  <si>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</si>
  <si>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</si>
  <si>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</si>
  <si>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</si>
  <si>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</si>
  <si>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</si>
  <si>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</si>
  <si>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</si>
  <si>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</si>
  <si>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</si>
  <si>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</si>
  <si>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</si>
  <si>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</si>
  <si>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</si>
  <si>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</si>
  <si>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</si>
  <si>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</si>
  <si>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</si>
  <si>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</si>
  <si>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</si>
  <si>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</si>
  <si>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</si>
  <si>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</si>
  <si>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</si>
  <si>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</si>
  <si>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</si>
  <si>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</si>
  <si>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</si>
  <si>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</si>
  <si>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</si>
  <si>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</si>
  <si>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</si>
  <si>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</si>
  <si>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</si>
  <si>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</si>
  <si>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</si>
  <si>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</si>
  <si>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</si>
  <si>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</si>
  <si>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</si>
  <si>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</si>
  <si>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</si>
  <si>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</si>
  <si>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</si>
  <si>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</si>
  <si>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</si>
  <si>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</si>
  <si>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</si>
  <si>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</si>
  <si>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</si>
  <si>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</si>
  <si>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</si>
  <si>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</si>
  <si>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</si>
  <si>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</si>
  <si>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</si>
  <si>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</si>
  <si>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</si>
  <si>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</si>
  <si>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</si>
  <si>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</si>
  <si>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</si>
  <si>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</si>
  <si>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</si>
  <si>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</si>
  <si>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</si>
  <si>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</si>
  <si>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</si>
  <si>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</si>
  <si>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</si>
  <si>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</si>
  <si>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</si>
  <si>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</si>
  <si>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</si>
  <si>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</si>
  <si>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</si>
  <si>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</si>
  <si>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</si>
  <si>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</si>
  <si>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</si>
  <si>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</si>
  <si>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</si>
  <si>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</si>
  <si>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</si>
  <si>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</si>
  <si>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</si>
  <si>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</si>
  <si>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</si>
  <si>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</si>
  <si>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</si>
  <si>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</si>
  <si>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</si>
  <si>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</si>
  <si>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</si>
  <si>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</si>
  <si>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</si>
  <si>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</si>
  <si>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</si>
  <si>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</si>
  <si>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</si>
  <si>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</si>
  <si>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</si>
  <si>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</si>
  <si>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</si>
  <si>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</si>
  <si>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</si>
  <si>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</si>
  <si>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</si>
  <si>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</si>
  <si>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</si>
  <si>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</si>
  <si>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</si>
  <si>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</si>
  <si>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</si>
  <si>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</si>
  <si>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</si>
  <si>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</si>
  <si>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</si>
  <si>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</si>
  <si>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</si>
  <si>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</si>
  <si>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</si>
  <si>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</si>
  <si>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</si>
  <si>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</si>
  <si>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</si>
  <si>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</si>
  <si>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</si>
  <si>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</si>
  <si>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</si>
  <si>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</si>
  <si>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</si>
  <si>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</si>
  <si>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</si>
  <si>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</si>
  <si>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</si>
  <si>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</si>
  <si>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</si>
  <si>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</si>
  <si>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</si>
  <si>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</si>
  <si>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</si>
  <si>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</si>
  <si>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</si>
  <si>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</si>
  <si>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</si>
  <si>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</si>
  <si>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</si>
  <si>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</si>
  <si>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</si>
  <si>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</si>
  <si>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</si>
  <si>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</si>
  <si>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</si>
  <si>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</si>
  <si>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</si>
  <si>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</si>
  <si>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</si>
  <si>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</si>
  <si>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</si>
  <si>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</si>
  <si>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</si>
  <si>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</si>
  <si>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</si>
  <si>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</si>
  <si>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</si>
  <si>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</si>
  <si>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</si>
  <si>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</si>
  <si>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</si>
  <si>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</si>
  <si>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</si>
  <si>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</si>
  <si>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</si>
  <si>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</si>
  <si>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</si>
  <si>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</si>
  <si>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</si>
  <si>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</si>
  <si>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</si>
  <si>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</si>
  <si>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</si>
  <si>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</si>
  <si>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</si>
  <si>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</si>
  <si>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</si>
  <si>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</si>
  <si>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</si>
  <si>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</si>
  <si>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</si>
  <si>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</si>
  <si>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</si>
  <si>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</si>
  <si>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</si>
  <si>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</si>
  <si>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</si>
  <si>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</si>
  <si>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</si>
  <si>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</si>
  <si>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</si>
  <si>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</si>
  <si>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</si>
  <si>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</si>
  <si>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</si>
  <si>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</si>
  <si>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</si>
  <si>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</si>
  <si>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</si>
  <si>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</si>
  <si>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</si>
  <si>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</si>
  <si>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</si>
  <si>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</si>
  <si>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</si>
  <si>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</si>
  <si>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</si>
  <si>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</si>
  <si>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</si>
  <si>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</si>
  <si>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</si>
  <si>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</si>
  <si>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</si>
  <si>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</si>
  <si>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</si>
  <si>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</si>
  <si>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</si>
  <si>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</si>
  <si>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</si>
  <si>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</si>
  <si>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</si>
  <si>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</si>
  <si>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</si>
  <si>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</si>
  <si>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</si>
  <si>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</si>
  <si>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</si>
  <si>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</si>
  <si>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</si>
  <si>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</si>
  <si>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</si>
  <si>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</si>
  <si>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</si>
  <si>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</si>
  <si>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</si>
  <si>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</si>
  <si>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</si>
  <si>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</si>
  <si>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</si>
  <si>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</si>
  <si>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</si>
  <si>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</si>
  <si>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</si>
  <si>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</si>
  <si>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</si>
  <si>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</si>
  <si>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</si>
  <si>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</si>
  <si>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</si>
  <si>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</si>
  <si>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</si>
  <si>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</si>
  <si>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</si>
  <si>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</si>
  <si>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</si>
  <si>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</si>
  <si>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</si>
  <si>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</si>
  <si>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</si>
  <si>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</si>
  <si>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</si>
  <si>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</si>
  <si>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</si>
  <si>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</si>
  <si>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</si>
  <si>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</si>
  <si>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</si>
  <si>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</si>
  <si>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</si>
  <si>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</si>
  <si>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</si>
  <si>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</si>
  <si>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</si>
  <si>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</si>
  <si>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</si>
  <si>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</si>
  <si>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</si>
  <si>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</si>
  <si>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</si>
  <si>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</si>
  <si>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</si>
  <si>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</si>
  <si>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</si>
  <si>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</si>
  <si>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</si>
  <si>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</si>
  <si>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</si>
  <si>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</si>
  <si>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</si>
  <si>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</si>
  <si>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</si>
  <si>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</si>
  <si>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</si>
  <si>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</si>
  <si>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</si>
  <si>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</si>
  <si>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</si>
  <si>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</si>
  <si>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</si>
  <si>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</si>
  <si>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</si>
  <si>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</si>
  <si>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</si>
  <si>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</si>
  <si>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</si>
  <si>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</si>
  <si>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</si>
  <si>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</si>
  <si>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</si>
  <si>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</si>
  <si>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</si>
  <si>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</si>
  <si>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</si>
  <si>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</si>
  <si>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</si>
  <si>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</si>
  <si>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</si>
  <si>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</si>
  <si>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</si>
  <si>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</si>
  <si>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</si>
  <si>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</si>
  <si>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</si>
  <si>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</si>
  <si>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</si>
  <si>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</si>
  <si>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</si>
  <si>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</si>
  <si>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</si>
  <si>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</si>
  <si>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</si>
  <si>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</si>
  <si>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</si>
  <si>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</si>
  <si>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</si>
  <si>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</si>
  <si>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</si>
  <si>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</si>
  <si>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</si>
  <si>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</si>
  <si>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</si>
  <si>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</si>
  <si>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</si>
  <si>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</si>
  <si>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</si>
  <si>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</si>
  <si>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</si>
  <si>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</si>
  <si>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</si>
  <si>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</si>
  <si>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</si>
  <si>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</si>
  <si>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</si>
  <si>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</si>
  <si>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</si>
  <si>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</si>
  <si>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</si>
  <si>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</si>
  <si>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</si>
  <si>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</si>
  <si>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</si>
  <si>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</si>
  <si>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</si>
  <si>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</si>
  <si>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</si>
  <si>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</si>
  <si>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</si>
  <si>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</si>
  <si>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</si>
  <si>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</si>
  <si>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</si>
  <si>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</si>
  <si>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</si>
  <si>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</si>
  <si>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</si>
  <si>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</si>
  <si>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</si>
  <si>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</si>
  <si>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</si>
  <si>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</si>
  <si>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</si>
  <si>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</si>
  <si>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</si>
  <si>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</si>
  <si>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</si>
  <si>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</si>
  <si>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</si>
  <si>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</si>
  <si>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</si>
  <si>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</si>
  <si>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</si>
  <si>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</si>
  <si>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</si>
  <si>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</si>
  <si>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</si>
  <si>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</si>
  <si>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</si>
  <si>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</si>
  <si>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</si>
  <si>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</si>
  <si>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</si>
  <si>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</si>
  <si>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</si>
  <si>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</si>
  <si>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</si>
  <si>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</si>
  <si>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</si>
  <si>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</si>
  <si>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</si>
  <si>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</si>
  <si>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</si>
  <si>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</si>
  <si>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</si>
  <si>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</si>
  <si>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</si>
  <si>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</si>
  <si>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</si>
  <si>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</si>
  <si>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</si>
  <si>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</si>
  <si>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</si>
  <si>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</si>
  <si>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</si>
  <si>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</si>
  <si>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</si>
  <si>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</si>
  <si>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</si>
  <si>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</si>
  <si>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</si>
  <si>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</si>
  <si>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</si>
  <si>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</si>
  <si>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</si>
  <si>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</si>
  <si>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</si>
  <si>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</si>
  <si>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</si>
  <si>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</si>
  <si>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</si>
  <si>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</si>
  <si>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</si>
  <si>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</si>
  <si>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</si>
  <si>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</si>
  <si>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</si>
  <si>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</si>
  <si>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</si>
  <si>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</si>
  <si>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</si>
  <si>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</si>
  <si>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</si>
  <si>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</si>
  <si>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</si>
  <si>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</si>
  <si>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</si>
  <si>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</si>
  <si>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</si>
  <si>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</si>
  <si>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</si>
  <si>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</si>
  <si>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</si>
  <si>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</si>
  <si>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</si>
  <si>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</si>
  <si>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</si>
  <si>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</si>
  <si>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</si>
  <si>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</si>
  <si>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</si>
  <si>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</si>
  <si>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</si>
  <si>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</si>
  <si>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</si>
  <si>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</si>
  <si>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</si>
  <si>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</si>
  <si>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</si>
  <si>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</si>
  <si>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</si>
  <si>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</si>
  <si>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</si>
  <si>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</si>
  <si>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</si>
  <si>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</si>
  <si>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</si>
  <si>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</si>
  <si>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</si>
  <si>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</si>
  <si>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</si>
  <si>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</si>
  <si>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</si>
  <si>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</si>
  <si>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</si>
  <si>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</si>
  <si>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</si>
  <si>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</si>
  <si>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</si>
  <si>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</si>
  <si>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</si>
  <si>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</si>
  <si>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</si>
  <si>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</si>
  <si>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</si>
  <si>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</si>
  <si>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</si>
  <si>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</si>
  <si>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</si>
  <si>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</si>
  <si>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</si>
  <si>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</si>
  <si>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</si>
  <si>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</si>
  <si>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</si>
  <si>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</si>
  <si>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</si>
  <si>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</si>
  <si>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</si>
  <si>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</si>
  <si>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</si>
  <si>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</si>
  <si>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</si>
  <si>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</si>
  <si>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</si>
  <si>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</si>
  <si>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</si>
  <si>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</si>
  <si>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</si>
  <si>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</si>
  <si>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</si>
  <si>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</si>
  <si>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</si>
  <si>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</si>
  <si>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</si>
  <si>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</si>
  <si>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</si>
  <si>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</si>
  <si>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</si>
  <si>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</si>
  <si>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</si>
  <si>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</si>
  <si>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</si>
  <si>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</si>
  <si>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</si>
  <si>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</si>
  <si>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</si>
  <si>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</si>
  <si>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</si>
  <si>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</si>
  <si>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</si>
  <si>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</si>
  <si>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</si>
  <si>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</si>
  <si>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</si>
  <si>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</si>
  <si>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</si>
  <si>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</si>
  <si>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</si>
  <si>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</si>
  <si>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</si>
  <si>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</si>
  <si>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</si>
  <si>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</si>
  <si>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</si>
  <si>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</si>
  <si>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</si>
  <si>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</si>
  <si>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</si>
  <si>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</si>
  <si>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</si>
  <si>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</si>
  <si>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</si>
  <si>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</si>
  <si>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</si>
  <si>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</si>
  <si>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</si>
  <si>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</si>
  <si>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</si>
  <si>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</si>
  <si>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</si>
  <si>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</si>
  <si>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</si>
  <si>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</si>
  <si>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</si>
  <si>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</si>
  <si>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</si>
  <si>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</si>
  <si>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</si>
  <si>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</si>
  <si>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</si>
  <si>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</si>
  <si>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</si>
  <si>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</si>
  <si>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</si>
  <si>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</si>
  <si>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</si>
  <si>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</si>
  <si>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</si>
  <si>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</si>
  <si>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</si>
  <si>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</si>
  <si>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</si>
  <si>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</si>
  <si>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</si>
  <si>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</si>
  <si>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</si>
  <si>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</si>
  <si>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</si>
  <si>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</si>
  <si>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</si>
  <si>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</si>
  <si>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</si>
  <si>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</si>
  <si>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</si>
  <si>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</si>
  <si>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</si>
  <si>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</si>
  <si>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</si>
  <si>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</si>
  <si>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</si>
  <si>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</si>
  <si>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</si>
  <si>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</si>
  <si>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</si>
  <si>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</si>
  <si>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</si>
  <si>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</si>
  <si>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</si>
  <si>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</si>
  <si>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</si>
  <si>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</si>
  <si>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</si>
  <si>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</si>
  <si>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</si>
  <si>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</si>
  <si>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</si>
  <si>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</si>
  <si>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</si>
  <si>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</si>
  <si>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</si>
  <si>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</si>
  <si>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</si>
  <si>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</si>
  <si>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</si>
  <si>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</si>
  <si>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</si>
  <si>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</si>
  <si>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</si>
  <si>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</si>
  <si>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</si>
  <si>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</si>
  <si>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</si>
  <si>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</si>
  <si>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</si>
  <si>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</si>
  <si>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</si>
  <si>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</si>
  <si>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</si>
  <si>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</si>
  <si>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</si>
  <si>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</si>
  <si>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</si>
  <si>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</si>
  <si>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</si>
  <si>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</si>
  <si>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</si>
  <si>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</si>
  <si>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</si>
  <si>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</si>
  <si>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</si>
  <si>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</si>
  <si>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</si>
  <si>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</si>
  <si>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</si>
  <si>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</si>
  <si>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</si>
  <si>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</si>
  <si>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</si>
  <si>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</si>
  <si>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</si>
  <si>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</si>
  <si>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</si>
  <si>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</si>
  <si>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</si>
  <si>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</si>
  <si>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</si>
  <si>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</si>
  <si>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</si>
  <si>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</si>
  <si>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</si>
  <si>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</si>
  <si>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</si>
  <si>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</si>
  <si>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</si>
  <si>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</si>
  <si>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</si>
  <si>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</si>
  <si>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</si>
  <si>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</si>
  <si>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</si>
  <si>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</si>
  <si>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</si>
  <si>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</si>
  <si>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</si>
  <si>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</si>
  <si>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</si>
  <si>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</si>
  <si>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</si>
  <si>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</si>
  <si>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</si>
  <si>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</si>
  <si>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</si>
  <si>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</si>
  <si>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</si>
  <si>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</si>
  <si>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</si>
  <si>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</si>
  <si>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</si>
  <si>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</si>
  <si>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</si>
  <si>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</si>
  <si>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</si>
  <si>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</si>
  <si>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</si>
  <si>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</si>
  <si>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</si>
  <si>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</si>
  <si>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</si>
  <si>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</si>
  <si>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</si>
  <si>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</si>
  <si>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</si>
  <si>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</si>
  <si>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</si>
  <si>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</si>
  <si>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</si>
  <si>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</si>
  <si>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</si>
  <si>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</si>
  <si>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</si>
  <si>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</si>
  <si>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</si>
  <si>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</si>
  <si>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</si>
  <si>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</si>
  <si>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</si>
  <si>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</si>
  <si>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</si>
  <si>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</si>
  <si>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</si>
  <si>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</si>
  <si>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</si>
  <si>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</si>
  <si>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</si>
  <si>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</si>
  <si>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</si>
  <si>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</si>
  <si>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</si>
  <si>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</si>
  <si>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</si>
  <si>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</si>
  <si>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</si>
  <si>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</si>
  <si>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</si>
  <si>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</si>
  <si>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</si>
  <si>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</si>
  <si>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</si>
  <si>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</si>
  <si>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</si>
  <si>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</si>
  <si>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</si>
  <si>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</si>
  <si>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</si>
  <si>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</si>
  <si>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</si>
  <si>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</si>
  <si>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</si>
  <si>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</si>
  <si>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</si>
  <si>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</si>
  <si>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</si>
  <si>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</si>
  <si>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</si>
  <si>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</si>
  <si>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</si>
  <si>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</si>
  <si>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</si>
  <si>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</si>
  <si>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</si>
  <si>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</si>
  <si>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</si>
  <si>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</si>
  <si>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</si>
  <si>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</si>
  <si>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</si>
  <si>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</si>
  <si>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</si>
  <si>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</si>
  <si>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</si>
  <si>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</si>
  <si>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</si>
  <si>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</si>
  <si>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</si>
  <si>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</si>
  <si>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</si>
  <si>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</si>
  <si>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</si>
  <si>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</si>
  <si>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</si>
  <si>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</si>
  <si>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</si>
  <si>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</si>
  <si>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</si>
  <si>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</si>
  <si>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</si>
  <si>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</si>
  <si>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</si>
  <si>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</si>
  <si>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</si>
  <si>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</si>
  <si>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</si>
  <si>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</si>
  <si>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</si>
  <si>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</si>
  <si>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</si>
  <si>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</si>
  <si>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</si>
  <si>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</si>
  <si>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</si>
  <si>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</si>
  <si>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</si>
  <si>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</si>
  <si>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</si>
  <si>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</si>
  <si>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</si>
  <si>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</si>
  <si>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</si>
  <si>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</si>
  <si>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</si>
  <si>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</si>
  <si>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</si>
  <si>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</si>
  <si>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</si>
  <si>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</si>
  <si>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</si>
  <si>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</si>
  <si>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</si>
  <si>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</si>
  <si>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</si>
  <si>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</si>
  <si>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</si>
  <si>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</si>
  <si>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</si>
  <si>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</si>
  <si>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</si>
  <si>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</si>
  <si>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</si>
  <si>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</si>
  <si>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</si>
  <si>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</si>
  <si>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</si>
  <si>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</si>
  <si>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</si>
  <si>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</si>
  <si>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</si>
  <si>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</si>
  <si>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</si>
  <si>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</si>
  <si>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</si>
  <si>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</si>
  <si>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</si>
  <si>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</si>
  <si>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</si>
  <si>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</si>
  <si>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</si>
  <si>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</si>
  <si>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</si>
  <si>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</si>
  <si>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</si>
  <si>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</si>
  <si>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</si>
  <si>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</si>
  <si>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</si>
  <si>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</si>
  <si>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</si>
  <si>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</si>
  <si>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</si>
  <si>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</si>
  <si>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</si>
  <si>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</si>
  <si>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</si>
  <si>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</si>
  <si>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</si>
  <si>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</si>
  <si>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</si>
  <si>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</si>
  <si>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</si>
  <si>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</si>
  <si>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</si>
  <si>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</si>
  <si>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</si>
  <si>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</si>
  <si>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</si>
  <si>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</si>
  <si>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</si>
  <si>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</si>
  <si>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</si>
  <si>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</si>
  <si>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</si>
  <si>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</si>
  <si>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</si>
  <si>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</si>
  <si>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</si>
  <si>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</si>
  <si>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</si>
  <si>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</si>
  <si>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</si>
  <si>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</si>
  <si>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</si>
  <si>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</si>
  <si>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</si>
  <si>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</si>
  <si>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</si>
  <si>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</si>
  <si>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</si>
  <si>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</si>
  <si>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</si>
  <si>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</si>
  <si>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</si>
  <si>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</si>
  <si>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</si>
  <si>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</si>
  <si>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</si>
  <si>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</si>
  <si>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</si>
  <si>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</si>
  <si>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</si>
  <si>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</si>
  <si>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</si>
  <si>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</si>
  <si>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</si>
  <si>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</si>
  <si>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</si>
  <si>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</si>
  <si>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</si>
  <si>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</si>
  <si>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</si>
  <si>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</si>
  <si>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</si>
  <si>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</si>
  <si>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</si>
  <si>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</si>
  <si>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</si>
  <si>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</si>
  <si>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</si>
  <si>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</si>
  <si>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</si>
  <si>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</si>
  <si>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</si>
  <si>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</si>
  <si>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</si>
  <si>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</si>
  <si>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</si>
  <si>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</si>
  <si>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</si>
  <si>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</si>
  <si>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</si>
  <si>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</si>
  <si>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</si>
  <si>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</si>
  <si>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</si>
  <si>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</si>
  <si>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</si>
  <si>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</si>
  <si>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</si>
  <si>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</si>
  <si>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</si>
  <si>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</si>
  <si>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</si>
  <si>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</si>
  <si>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</si>
  <si>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</si>
  <si>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</si>
  <si>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</si>
  <si>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</si>
  <si>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</si>
  <si>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</si>
  <si>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</si>
  <si>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</si>
  <si>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</si>
  <si>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</si>
  <si>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</si>
  <si>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</si>
  <si>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</si>
  <si>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</si>
  <si>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</si>
  <si>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</si>
  <si>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</si>
  <si>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</si>
  <si>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</si>
  <si>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</si>
  <si>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</si>
  <si>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</si>
  <si>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</si>
  <si>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</si>
  <si>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</si>
  <si>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</si>
  <si>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</si>
  <si>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</si>
  <si>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</si>
  <si>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</si>
  <si>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</si>
  <si>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</si>
  <si>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</si>
  <si>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</si>
  <si>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</si>
  <si>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</si>
  <si>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</si>
  <si>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</si>
  <si>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</si>
  <si>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</si>
  <si>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</si>
  <si>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</si>
  <si>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</si>
  <si>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</si>
  <si>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</si>
  <si>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</si>
  <si>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</si>
  <si>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</si>
  <si>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</si>
  <si>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</si>
  <si>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</si>
  <si>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</si>
  <si>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</si>
  <si>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</si>
  <si>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</si>
  <si>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</si>
  <si>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</si>
  <si>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</si>
  <si>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</si>
  <si>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</si>
  <si>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</si>
  <si>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</si>
  <si>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</si>
  <si>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</si>
  <si>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</si>
  <si>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</si>
  <si>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</si>
  <si>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</si>
  <si>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</si>
  <si>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</si>
  <si>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</si>
  <si>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</si>
  <si>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</si>
  <si>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</si>
  <si>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</si>
  <si>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</si>
  <si>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</si>
  <si>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</si>
  <si>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</si>
  <si>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</si>
  <si>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</si>
  <si>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</si>
  <si>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</si>
  <si>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</si>
  <si>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</si>
  <si>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</si>
  <si>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</si>
  <si>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</si>
  <si>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</si>
  <si>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</si>
  <si>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</si>
  <si>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</si>
  <si>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</si>
  <si>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</si>
  <si>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</si>
  <si>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</si>
  <si>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</si>
  <si>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</si>
  <si>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</si>
  <si>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</si>
  <si>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</si>
  <si>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</si>
  <si>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</si>
  <si>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</si>
  <si>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</si>
  <si>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</si>
  <si>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</si>
  <si>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</si>
  <si>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</si>
  <si>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</si>
  <si>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</si>
  <si>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</si>
  <si>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</si>
  <si>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</si>
  <si>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</si>
  <si>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</si>
  <si>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</si>
  <si>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</si>
  <si>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</si>
  <si>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</si>
  <si>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</si>
  <si>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</si>
  <si>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</si>
  <si>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</si>
  <si>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</si>
  <si>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</si>
  <si>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</si>
  <si>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</si>
  <si>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</si>
  <si>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</si>
  <si>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</si>
  <si>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</si>
  <si>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</si>
  <si>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</si>
  <si>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</si>
  <si>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</si>
  <si>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</si>
  <si>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</si>
  <si>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</si>
  <si>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</si>
  <si>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</si>
  <si>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</si>
  <si>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</si>
  <si>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</si>
  <si>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</si>
  <si>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</si>
  <si>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</si>
  <si>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</si>
  <si>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</si>
  <si>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</si>
  <si>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</si>
  <si>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</si>
  <si>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</si>
  <si>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</si>
  <si>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</si>
  <si>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</si>
  <si>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</si>
  <si>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</si>
  <si>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</si>
  <si>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</si>
  <si>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</si>
  <si>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</si>
  <si>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</si>
  <si>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</si>
  <si>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</si>
  <si>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</si>
  <si>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</si>
  <si>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</si>
  <si>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</si>
  <si>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</si>
  <si>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</si>
  <si>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</si>
  <si>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</si>
  <si>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</si>
  <si>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</si>
  <si>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</si>
  <si>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</si>
  <si>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</si>
  <si>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</si>
  <si>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</si>
  <si>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</si>
  <si>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</si>
  <si>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</si>
  <si>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</si>
  <si>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</si>
  <si>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</si>
  <si>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</si>
  <si>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</si>
  <si>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</si>
  <si>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</si>
  <si>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</si>
  <si>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</si>
  <si>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</si>
  <si>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</si>
  <si>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</si>
  <si>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</si>
  <si>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</si>
  <si>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</si>
  <si>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</si>
  <si>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</si>
  <si>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</si>
  <si>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</si>
  <si>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</si>
  <si>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</si>
  <si>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</si>
  <si>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</si>
  <si>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</si>
  <si>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</si>
  <si>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</si>
  <si>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</si>
  <si>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</si>
  <si>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</si>
  <si>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</si>
  <si>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</si>
  <si>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</si>
  <si>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</si>
  <si>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</si>
  <si>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</si>
  <si>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</si>
  <si>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</si>
  <si>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</si>
  <si>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</si>
  <si>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</si>
  <si>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</si>
  <si>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</si>
  <si>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</si>
  <si>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</si>
  <si>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</si>
  <si>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</si>
  <si>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</si>
  <si>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</si>
  <si>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</si>
  <si>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</si>
  <si>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</si>
  <si>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</si>
  <si>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</si>
  <si>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</si>
  <si>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</si>
  <si>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</si>
  <si>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</si>
  <si>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</si>
  <si>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</si>
  <si>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</si>
  <si>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</si>
  <si>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</si>
  <si>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</si>
  <si>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</si>
  <si>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</si>
  <si>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</si>
  <si>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</si>
  <si>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</si>
  <si>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</si>
  <si>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</si>
  <si>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</si>
  <si>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</si>
  <si>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</si>
  <si>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</si>
  <si>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</si>
  <si>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</si>
  <si>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</si>
  <si>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</si>
  <si>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</si>
  <si>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</si>
  <si>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</si>
  <si>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</si>
  <si>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</si>
  <si>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</si>
  <si>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</si>
  <si>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</si>
  <si>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</si>
  <si>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</si>
  <si>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</si>
  <si>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</si>
  <si>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</si>
  <si>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</si>
  <si>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</si>
  <si>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</si>
  <si>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</si>
  <si>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</si>
  <si>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</si>
  <si>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</si>
  <si>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</si>
  <si>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</si>
  <si>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</si>
  <si>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</si>
  <si>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</si>
  <si>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</si>
  <si>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</si>
  <si>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</si>
  <si>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</si>
  <si>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</si>
  <si>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</si>
  <si>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</si>
  <si>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</si>
  <si>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</si>
  <si>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</si>
  <si>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</si>
  <si>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</si>
  <si>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</si>
  <si>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</si>
  <si>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</si>
  <si>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</si>
  <si>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</si>
  <si>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</si>
  <si>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</si>
  <si>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</si>
  <si>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</si>
  <si>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</si>
  <si>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</si>
  <si>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</si>
  <si>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</si>
  <si>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</si>
  <si>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</si>
  <si>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</si>
  <si>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</si>
  <si>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</si>
  <si>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</si>
  <si>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</si>
  <si>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</si>
  <si>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</si>
  <si>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</si>
  <si>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</si>
  <si>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</si>
  <si>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</si>
  <si>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</si>
  <si>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</si>
  <si>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</si>
  <si>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</si>
  <si>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</si>
  <si>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</si>
  <si>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</si>
  <si>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</si>
  <si>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</si>
  <si>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</si>
  <si>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</si>
  <si>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</si>
  <si>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</si>
  <si>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</si>
  <si>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</si>
  <si>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</si>
  <si>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</si>
  <si>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</si>
  <si>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</si>
  <si>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</si>
  <si>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</si>
  <si>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</si>
  <si>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</si>
  <si>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</si>
  <si>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</si>
  <si>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</si>
  <si>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</si>
  <si>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</si>
  <si>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</si>
  <si>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</si>
  <si>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</si>
  <si>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</si>
  <si>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</si>
  <si>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</si>
  <si>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</si>
  <si>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</si>
  <si>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</si>
  <si>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</si>
  <si>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</si>
  <si>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</si>
  <si>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</si>
  <si>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</si>
  <si>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</si>
  <si>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</si>
  <si>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</si>
  <si>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</si>
  <si>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</si>
  <si>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</si>
  <si>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</si>
  <si>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</si>
  <si>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</si>
  <si>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</si>
  <si>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</si>
  <si>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</si>
  <si>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</si>
  <si>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</si>
  <si>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</si>
  <si>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</si>
  <si>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</si>
  <si>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</si>
  <si>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</si>
  <si>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</si>
  <si>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</si>
  <si>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</si>
  <si>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</si>
  <si>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</si>
  <si>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</si>
  <si>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</si>
  <si>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</si>
  <si>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</si>
  <si>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</si>
  <si>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</si>
  <si>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</si>
  <si>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</si>
  <si>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</si>
  <si>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</si>
  <si>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</si>
  <si>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</si>
  <si>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</si>
  <si>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</si>
  <si>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</si>
  <si>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</si>
  <si>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</si>
  <si>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</si>
  <si>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</si>
  <si>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</si>
  <si>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</si>
  <si>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</si>
  <si>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</si>
  <si>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</si>
  <si>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</si>
  <si>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</si>
  <si>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</si>
  <si>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</si>
  <si>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</si>
  <si>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</si>
  <si>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</si>
  <si>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</si>
  <si>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</si>
  <si>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</si>
  <si>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</si>
  <si>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</si>
  <si>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</si>
  <si>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</si>
  <si>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</si>
  <si>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</si>
  <si>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</si>
  <si>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</si>
  <si>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</si>
  <si>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</si>
  <si>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</si>
  <si>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</si>
  <si>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</si>
  <si>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</si>
  <si>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</si>
  <si>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</si>
  <si>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</si>
  <si>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</si>
  <si>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</si>
  <si>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</si>
  <si>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</si>
  <si>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</si>
  <si>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</si>
  <si>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</si>
  <si>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</si>
  <si>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</si>
  <si>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</si>
  <si>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</si>
  <si>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</si>
  <si>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</si>
  <si>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</si>
  <si>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</si>
  <si>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</si>
  <si>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</si>
  <si>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</si>
  <si>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</si>
  <si>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</si>
  <si>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</si>
  <si>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</si>
  <si>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</si>
  <si>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</si>
  <si>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</si>
  <si>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</si>
  <si>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</si>
  <si>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</si>
  <si>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</si>
  <si>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</si>
  <si>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</si>
  <si>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</si>
  <si>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</si>
  <si>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</si>
  <si>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</si>
  <si>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</si>
  <si>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</si>
  <si>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</si>
  <si>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</si>
  <si>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</si>
  <si>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</si>
  <si>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</si>
  <si>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</si>
  <si>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</si>
  <si>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</si>
  <si>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</si>
  <si>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</si>
  <si>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</si>
  <si>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</si>
  <si>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</si>
  <si>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</si>
  <si>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</si>
  <si>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</si>
  <si>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</si>
  <si>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</si>
  <si>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</si>
  <si>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</si>
  <si>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</si>
  <si>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</si>
  <si>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</si>
  <si>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</si>
  <si>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</si>
  <si>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</si>
  <si>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</si>
  <si>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</si>
  <si>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</si>
  <si>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</si>
  <si>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</si>
  <si>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</si>
  <si>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</si>
  <si>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</si>
  <si>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</si>
  <si>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</si>
  <si>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</si>
  <si>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</si>
  <si>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</si>
  <si>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</si>
  <si>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</si>
  <si>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</si>
  <si>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</si>
  <si>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</si>
  <si>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</si>
  <si>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</si>
  <si>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</si>
  <si>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</si>
  <si>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</si>
  <si>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</si>
  <si>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</si>
  <si>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</si>
  <si>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</si>
  <si>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</si>
  <si>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</si>
  <si>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</si>
  <si>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</si>
  <si>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</si>
  <si>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</si>
  <si>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</si>
  <si>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</si>
  <si>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</si>
  <si>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</si>
  <si>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</si>
  <si>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</si>
  <si>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</si>
  <si>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</si>
  <si>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</si>
  <si>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</si>
  <si>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</si>
  <si>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</si>
  <si>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</si>
  <si>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</si>
  <si>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</si>
  <si>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</si>
  <si>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</si>
  <si>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</si>
  <si>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</si>
  <si>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</si>
  <si>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</si>
  <si>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</si>
  <si>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</si>
  <si>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</si>
  <si>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</si>
  <si>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</si>
  <si>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</si>
  <si>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</si>
  <si>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</si>
  <si>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</si>
  <si>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</si>
  <si>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</si>
  <si>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</si>
  <si>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</si>
  <si>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</si>
  <si>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</si>
  <si>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</si>
  <si>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</si>
  <si>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</si>
  <si>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</si>
  <si>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</si>
  <si>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</si>
  <si>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</si>
  <si>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</si>
  <si>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</si>
  <si>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</si>
  <si>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</si>
  <si>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</si>
  <si>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</si>
  <si>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</si>
  <si>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</si>
  <si>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</si>
  <si>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</si>
  <si>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</si>
  <si>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</si>
  <si>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</si>
  <si>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</si>
  <si>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</si>
  <si>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</si>
  <si>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</si>
  <si>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</si>
  <si>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</si>
  <si>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</si>
  <si>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</si>
  <si>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</si>
  <si>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</si>
  <si>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</si>
  <si>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</si>
  <si>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</si>
  <si>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</si>
  <si>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</si>
  <si>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</si>
  <si>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</si>
  <si>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</si>
  <si>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</si>
  <si>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</si>
  <si>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</si>
  <si>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</si>
  <si>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</si>
  <si>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</si>
  <si>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</si>
  <si>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</si>
  <si>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</si>
  <si>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</si>
  <si>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</si>
  <si>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</si>
  <si>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</si>
  <si>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</si>
  <si>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</si>
  <si>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</si>
  <si>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</si>
  <si>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</si>
  <si>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</si>
  <si>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</si>
  <si>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</si>
  <si>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</si>
  <si>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</si>
  <si>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</si>
  <si>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</si>
  <si>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</si>
  <si>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</si>
  <si>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</si>
  <si>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</si>
  <si>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</si>
  <si>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</si>
  <si>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</si>
  <si>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</si>
  <si>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</si>
  <si>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</si>
  <si>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</si>
  <si>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</si>
  <si>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</si>
  <si>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</si>
  <si>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</si>
  <si>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</si>
  <si>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</si>
  <si>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</si>
  <si>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</si>
  <si>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</si>
  <si>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</si>
  <si>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</si>
  <si>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</si>
  <si>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</si>
  <si>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</si>
  <si>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</si>
  <si>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</si>
  <si>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</si>
  <si>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</si>
  <si>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</si>
  <si>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</si>
  <si>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</si>
  <si>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</si>
  <si>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</si>
  <si>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</si>
  <si>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</si>
  <si>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</si>
  <si>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</si>
  <si>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</si>
  <si>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</si>
  <si>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</si>
  <si>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</si>
  <si>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</si>
  <si>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</si>
  <si>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</si>
  <si>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</si>
  <si>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</si>
  <si>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</si>
  <si>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</si>
  <si>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</si>
  <si>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</si>
  <si>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</si>
  <si>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</si>
  <si>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</si>
  <si>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</si>
  <si>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</si>
  <si>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</si>
  <si>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</si>
  <si>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</si>
  <si>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</si>
  <si>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</si>
  <si>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</si>
  <si>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</si>
  <si>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</si>
  <si>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</si>
  <si>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</si>
  <si>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</si>
  <si>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</si>
  <si>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</si>
  <si>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</si>
  <si>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</si>
  <si>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</si>
  <si>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</si>
  <si>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</si>
  <si>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</si>
  <si>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</si>
  <si>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</si>
  <si>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</si>
  <si>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</si>
  <si>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</si>
  <si>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</si>
  <si>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</si>
  <si>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</si>
  <si>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</si>
  <si>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</si>
  <si>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</si>
  <si>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</si>
  <si>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</si>
  <si>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</si>
  <si>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</si>
  <si>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</si>
  <si>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</si>
  <si>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</si>
  <si>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</si>
  <si>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</si>
  <si>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</si>
  <si>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</si>
  <si>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</si>
  <si>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</si>
  <si>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</si>
  <si>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</si>
  <si>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</si>
  <si>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</si>
  <si>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</si>
  <si>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</si>
  <si>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</si>
  <si>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</si>
  <si>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</si>
  <si>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</si>
  <si>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</si>
  <si>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</si>
  <si>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</si>
  <si>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</si>
  <si>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</si>
  <si>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</si>
  <si>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</si>
  <si>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</si>
  <si>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</si>
  <si>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</si>
  <si>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</si>
  <si>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</si>
  <si>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</si>
  <si>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</si>
  <si>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</si>
  <si>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</si>
  <si>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</si>
  <si>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</si>
  <si>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</si>
  <si>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</si>
  <si>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</si>
  <si>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</si>
  <si>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</si>
  <si>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</si>
  <si>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</si>
  <si>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</si>
  <si>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</si>
  <si>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</si>
  <si>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</si>
  <si>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</si>
  <si>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</si>
  <si>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</si>
  <si>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</si>
  <si>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</si>
  <si>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</si>
  <si>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</si>
  <si>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</si>
  <si>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</si>
  <si>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</si>
  <si>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</si>
  <si>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</si>
  <si>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</si>
  <si>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</si>
  <si>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</si>
  <si>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</si>
  <si>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</si>
  <si>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</si>
  <si>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</si>
  <si>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</si>
  <si>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</si>
  <si>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</si>
  <si>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</si>
  <si>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</si>
  <si>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</si>
  <si>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</si>
  <si>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</si>
  <si>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</si>
  <si>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</si>
  <si>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</si>
  <si>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</si>
  <si>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</si>
  <si>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</si>
  <si>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</si>
  <si>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</si>
  <si>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</si>
  <si>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</si>
  <si>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</si>
  <si>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</si>
  <si>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</si>
  <si>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</si>
  <si>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</si>
  <si>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</si>
  <si>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</si>
  <si>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</si>
  <si>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</si>
  <si>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</si>
  <si>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</si>
  <si>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</si>
  <si>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</si>
  <si>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</si>
  <si>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</si>
  <si>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</si>
  <si>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</si>
  <si>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</si>
  <si>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</si>
  <si>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</si>
  <si>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</si>
  <si>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</si>
  <si>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</si>
  <si>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</si>
  <si>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</si>
  <si>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</si>
  <si>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</si>
  <si>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</si>
  <si>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</si>
  <si>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</si>
  <si>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</si>
  <si>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</si>
  <si>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</si>
  <si>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</si>
  <si>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</si>
  <si>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</si>
  <si>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</si>
  <si>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</si>
  <si>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</si>
  <si>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</si>
  <si>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</si>
  <si>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</si>
  <si>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</si>
  <si>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</si>
  <si>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</si>
  <si>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</si>
  <si>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</si>
  <si>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</si>
  <si>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</si>
  <si>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</si>
  <si>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</si>
  <si>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</si>
  <si>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</si>
  <si>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</si>
  <si>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</si>
  <si>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</si>
  <si>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</si>
  <si>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</si>
  <si>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</si>
  <si>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</si>
  <si>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</si>
  <si>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</si>
  <si>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</si>
  <si>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</si>
  <si>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</si>
  <si>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</si>
  <si>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</si>
  <si>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</si>
  <si>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</si>
  <si>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</si>
  <si>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</si>
  <si>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</si>
  <si>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</si>
  <si>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</si>
  <si>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</si>
  <si>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</si>
  <si>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</si>
  <si>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</si>
  <si>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</si>
  <si>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</si>
  <si>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</si>
  <si>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</si>
  <si>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</si>
  <si>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</si>
  <si>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</si>
  <si>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</si>
  <si>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</si>
  <si>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</si>
  <si>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</si>
  <si>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</si>
  <si>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</si>
  <si>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</si>
  <si>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</si>
  <si>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</si>
  <si>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</si>
  <si>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</si>
  <si>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</si>
  <si>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</si>
  <si>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</si>
  <si>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</si>
  <si>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</si>
  <si>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</si>
  <si>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</si>
  <si>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</si>
  <si>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</si>
  <si>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</si>
  <si>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</si>
  <si>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</si>
  <si>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</si>
  <si>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</si>
  <si>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</si>
  <si>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</si>
  <si>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</si>
  <si>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</si>
  <si>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</si>
  <si>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</si>
  <si>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</si>
  <si>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</si>
  <si>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</si>
  <si>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</si>
  <si>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</si>
  <si>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</si>
  <si>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</si>
  <si>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</si>
  <si>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</si>
  <si>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</si>
  <si>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</si>
  <si>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</si>
  <si>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</si>
  <si>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</si>
  <si>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</si>
  <si>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</si>
  <si>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</si>
  <si>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</si>
  <si>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</si>
  <si>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</si>
  <si>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</si>
  <si>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</si>
  <si>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</si>
  <si>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</si>
  <si>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</si>
  <si>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</si>
  <si>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</si>
  <si>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</si>
  <si>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</si>
  <si>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</si>
  <si>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</si>
  <si>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</si>
  <si>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</si>
  <si>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</si>
  <si>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</si>
  <si>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</si>
  <si>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</si>
  <si>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</si>
  <si>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</si>
  <si>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</si>
  <si>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</si>
  <si>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</si>
  <si>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</si>
  <si>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</si>
  <si>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</si>
  <si>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</si>
  <si>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</si>
  <si>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</si>
  <si>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</si>
  <si>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</si>
  <si>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</si>
  <si>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</si>
  <si>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</si>
  <si>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</si>
  <si>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</si>
  <si>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</si>
  <si>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</si>
  <si>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</si>
  <si>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</si>
  <si>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</si>
  <si>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</si>
  <si>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</si>
  <si>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</si>
  <si>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</si>
  <si>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</si>
  <si>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</si>
  <si>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</si>
  <si>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</si>
  <si>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</si>
  <si>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</si>
  <si>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</si>
  <si>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</si>
  <si>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</si>
  <si>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</si>
  <si>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</si>
  <si>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</si>
  <si>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</si>
  <si>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</si>
  <si>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</si>
  <si>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</si>
  <si>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</si>
  <si>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</si>
  <si>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</si>
  <si>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</si>
  <si>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</si>
  <si>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</si>
  <si>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</si>
  <si>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</si>
  <si>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</si>
  <si>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</si>
  <si>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</si>
  <si>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</si>
  <si>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</si>
  <si>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</si>
  <si>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</si>
  <si>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</si>
  <si>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</si>
  <si>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</si>
  <si>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</si>
  <si>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</si>
  <si>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</si>
  <si>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</si>
  <si>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</si>
  <si>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</si>
  <si>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</si>
  <si>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</si>
  <si>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</si>
  <si>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</si>
  <si>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</si>
  <si>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</si>
  <si>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</si>
  <si>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</si>
  <si>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</si>
  <si>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</si>
  <si>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</si>
  <si>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</si>
  <si>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</si>
  <si>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</si>
  <si>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</si>
  <si>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</si>
  <si>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</si>
  <si>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</si>
  <si>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</si>
  <si>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</si>
  <si>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</si>
  <si>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</si>
  <si>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</si>
  <si>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</si>
  <si>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</si>
  <si>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</si>
  <si>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</si>
  <si>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</si>
  <si>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</si>
  <si>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</si>
  <si>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</si>
  <si>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</si>
  <si>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</si>
  <si>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</si>
  <si>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</si>
  <si>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</si>
  <si>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</si>
  <si>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</si>
  <si>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</si>
  <si>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</si>
  <si>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</si>
  <si>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</si>
  <si>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</si>
  <si>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</si>
  <si>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</si>
  <si>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</si>
  <si>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</si>
  <si>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</si>
  <si>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</si>
  <si>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</si>
  <si>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</si>
  <si>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</si>
  <si>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</si>
  <si>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</si>
  <si>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</si>
  <si>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</si>
  <si>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</si>
  <si>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</si>
  <si>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</si>
  <si>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</si>
  <si>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</si>
  <si>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</si>
  <si>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</si>
  <si>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</si>
  <si>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</si>
  <si>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</si>
  <si>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</si>
  <si>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</si>
  <si>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</si>
  <si>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</si>
  <si>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</si>
  <si>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</si>
  <si>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</si>
  <si>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</si>
  <si>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</si>
  <si>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</si>
  <si>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</si>
  <si>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</si>
  <si>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</si>
  <si>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</si>
  <si>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</si>
  <si>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</si>
  <si>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</si>
  <si>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</si>
  <si>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</si>
  <si>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</si>
  <si>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</si>
  <si>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</si>
  <si>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</si>
  <si>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</si>
  <si>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</si>
  <si>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</si>
  <si>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</si>
  <si>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</si>
  <si>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</si>
  <si>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</si>
  <si>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</si>
  <si>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</si>
  <si>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</si>
  <si>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</si>
  <si>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</si>
  <si>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</si>
  <si>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</si>
  <si>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</si>
  <si>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</si>
  <si>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</si>
  <si>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</si>
  <si>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</si>
  <si>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</si>
  <si>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</si>
  <si>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</si>
  <si>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</si>
  <si>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</si>
  <si>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</si>
  <si>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</si>
  <si>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</si>
  <si>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</si>
  <si>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</si>
  <si>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</si>
  <si>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</si>
  <si>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</si>
  <si>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</si>
  <si>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</si>
  <si>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</si>
  <si>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</si>
  <si>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</si>
  <si>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</si>
  <si>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</si>
  <si>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</si>
  <si>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</si>
  <si>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</si>
  <si>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</si>
  <si>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</si>
  <si>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</si>
  <si>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</si>
  <si>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</si>
  <si>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</si>
  <si>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</si>
  <si>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</si>
  <si>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</si>
  <si>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</si>
  <si>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</si>
  <si>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</si>
  <si>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</si>
  <si>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</si>
  <si>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</si>
  <si>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</si>
  <si>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</si>
  <si>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</si>
  <si>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</si>
  <si>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</si>
  <si>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</si>
  <si>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</si>
  <si>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</si>
  <si>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</si>
  <si>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</si>
  <si>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</si>
  <si>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</si>
  <si>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</si>
  <si>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</si>
  <si>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</si>
  <si>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</si>
  <si>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</si>
  <si>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</si>
  <si>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</si>
  <si>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</si>
  <si>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</si>
  <si>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</si>
  <si>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</si>
  <si>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</si>
  <si>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</si>
  <si>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</si>
  <si>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</si>
  <si>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</si>
  <si>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</si>
  <si>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</si>
  <si>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</si>
  <si>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</si>
  <si>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</si>
  <si>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</si>
  <si>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</si>
  <si>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</si>
  <si>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</si>
  <si>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</si>
  <si>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</si>
  <si>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</si>
  <si>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</si>
  <si>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</si>
  <si>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</si>
  <si>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</si>
  <si>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</si>
  <si>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</si>
  <si>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</si>
  <si>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</si>
  <si>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</si>
  <si>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</si>
  <si>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</si>
  <si>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</si>
  <si>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</si>
  <si>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</si>
  <si>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</si>
  <si>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</si>
  <si>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</si>
  <si>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</si>
  <si>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</si>
  <si>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</si>
  <si>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</si>
  <si>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</si>
  <si>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</si>
  <si>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</si>
  <si>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</si>
  <si>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</si>
  <si>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</si>
  <si>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</si>
  <si>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</si>
  <si>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</si>
  <si>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</si>
  <si>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</si>
  <si>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</si>
  <si>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</si>
  <si>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</si>
  <si>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</si>
  <si>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</si>
  <si>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</si>
  <si>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</si>
  <si>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</si>
  <si>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</si>
  <si>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</si>
  <si>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</si>
  <si>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</si>
  <si>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</si>
  <si>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</si>
  <si>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</si>
  <si>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</si>
  <si>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</si>
  <si>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</si>
  <si>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</si>
  <si>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</si>
  <si>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</si>
  <si>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</si>
  <si>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</si>
  <si>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</si>
  <si>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</si>
  <si>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</si>
  <si>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</si>
  <si>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</si>
  <si>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</si>
  <si>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</si>
  <si>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</si>
  <si>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</si>
  <si>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</si>
  <si>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</si>
  <si>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</si>
  <si>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</si>
  <si>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</si>
  <si>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</si>
  <si>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</si>
  <si>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</si>
  <si>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</si>
  <si>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</si>
  <si>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</si>
  <si>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</si>
  <si>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</si>
  <si>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</si>
  <si>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</si>
  <si>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</si>
  <si>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</si>
  <si>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</si>
  <si>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</si>
  <si>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</si>
  <si>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</si>
  <si>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</si>
  <si>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</si>
  <si>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</si>
  <si>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</si>
  <si>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</si>
  <si>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</si>
  <si>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</si>
  <si>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</si>
  <si>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</si>
  <si>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</si>
  <si>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</si>
  <si>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</si>
  <si>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</si>
  <si>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</si>
  <si>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</si>
  <si>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</si>
  <si>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</si>
  <si>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</si>
  <si>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</si>
  <si>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</si>
  <si>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</si>
  <si>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</si>
  <si>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</si>
  <si>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</si>
  <si>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</si>
  <si>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</si>
  <si>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</si>
  <si>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</si>
  <si>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</si>
  <si>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</si>
  <si>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</si>
  <si>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</si>
  <si>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</si>
  <si>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</si>
  <si>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</si>
  <si>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</si>
  <si>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</si>
  <si>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</si>
  <si>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</si>
  <si>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</si>
  <si>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</si>
  <si>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</si>
  <si>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</si>
  <si>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</si>
  <si>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</si>
  <si>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</si>
  <si>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</si>
  <si>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</si>
  <si>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</si>
  <si>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</si>
  <si>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</si>
  <si>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</si>
  <si>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</si>
  <si>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</si>
  <si>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</si>
  <si>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</si>
  <si>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</si>
  <si>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</si>
  <si>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</si>
  <si>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</si>
  <si>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</si>
  <si>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</si>
  <si>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</si>
  <si>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</si>
  <si>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</si>
  <si>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</si>
  <si>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</si>
  <si>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</si>
  <si>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</si>
  <si>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</si>
  <si>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</si>
  <si>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</si>
  <si>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</si>
  <si>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</si>
  <si>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</si>
  <si>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</si>
  <si>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</si>
  <si>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</si>
  <si>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</si>
  <si>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</si>
  <si>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</si>
  <si>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</si>
  <si>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</si>
  <si>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</si>
  <si>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</si>
  <si>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</si>
  <si>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</si>
  <si>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</si>
  <si>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</si>
  <si>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</si>
  <si>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</si>
  <si>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</si>
  <si>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</si>
  <si>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</si>
  <si>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</si>
  <si>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</si>
  <si>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</si>
  <si>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</si>
  <si>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</si>
  <si>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</si>
  <si>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</si>
  <si>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</si>
  <si>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</si>
  <si>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</si>
  <si>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</si>
  <si>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</si>
  <si>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</si>
  <si>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</si>
  <si>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</si>
  <si>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</si>
  <si>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</si>
  <si>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</si>
  <si>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</si>
  <si>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</si>
  <si>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</si>
  <si>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</si>
  <si>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</si>
  <si>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</si>
  <si>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</si>
  <si>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</si>
  <si>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</si>
  <si>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</si>
  <si>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</si>
  <si>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</si>
  <si>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</si>
  <si>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</si>
  <si>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</si>
  <si>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</si>
  <si>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</si>
  <si>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</si>
  <si>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</si>
  <si>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</si>
  <si>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</si>
  <si>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</si>
  <si>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</si>
  <si>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</si>
  <si>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</si>
  <si>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</si>
  <si>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</si>
  <si>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</si>
  <si>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</si>
  <si>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</si>
  <si>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</si>
  <si>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</si>
  <si>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</si>
  <si>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</si>
  <si>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</si>
  <si>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</si>
  <si>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</si>
  <si>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</si>
  <si>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</si>
  <si>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</si>
  <si>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</si>
  <si>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</si>
  <si>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</si>
  <si>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</si>
  <si>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</si>
  <si>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</si>
  <si>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</si>
  <si>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</si>
  <si>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</si>
  <si>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</si>
  <si>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</si>
  <si>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</si>
  <si>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</si>
  <si>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</si>
  <si>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</si>
  <si>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</si>
  <si>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</si>
  <si>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</si>
  <si>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</si>
  <si>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</si>
  <si>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</si>
  <si>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</si>
  <si>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</si>
  <si>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</si>
  <si>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</si>
  <si>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</si>
  <si>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</si>
  <si>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</si>
  <si>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</si>
  <si>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</si>
  <si>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</si>
  <si>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</si>
  <si>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</si>
  <si>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</si>
  <si>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</si>
  <si>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</si>
  <si>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</si>
  <si>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</si>
  <si>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</si>
  <si>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</si>
  <si>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</si>
  <si>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</si>
  <si>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</si>
  <si>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</si>
  <si>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</si>
  <si>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</si>
  <si>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</si>
  <si>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</si>
  <si>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</si>
  <si>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</si>
  <si>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</si>
  <si>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</si>
  <si>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</si>
  <si>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</si>
  <si>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</si>
  <si>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</si>
  <si>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</si>
  <si>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</si>
  <si>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</si>
  <si>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</si>
  <si>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</si>
  <si>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</si>
  <si>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</si>
  <si>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</si>
  <si>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</si>
  <si>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</si>
  <si>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</si>
  <si>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</si>
  <si>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</si>
  <si>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</si>
  <si>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</si>
  <si>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</si>
  <si>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</si>
  <si>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</si>
  <si>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</si>
  <si>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</si>
  <si>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</si>
  <si>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</si>
  <si>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</si>
  <si>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</si>
  <si>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</si>
  <si>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</si>
  <si>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</si>
  <si>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</si>
  <si>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</si>
  <si>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</si>
  <si>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</si>
  <si>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</si>
  <si>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</si>
  <si>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</si>
  <si>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</si>
  <si>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</si>
  <si>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</si>
  <si>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</si>
  <si>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</si>
  <si>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</si>
  <si>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</si>
  <si>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</si>
  <si>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</si>
  <si>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</si>
  <si>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</si>
  <si>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</si>
  <si>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</si>
  <si>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</si>
  <si>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</si>
  <si>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</si>
  <si>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</si>
  <si>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</si>
  <si>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</si>
  <si>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</si>
  <si>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</si>
  <si>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</si>
  <si>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</si>
  <si>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</si>
  <si>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</si>
  <si>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</si>
  <si>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</si>
  <si>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</si>
  <si>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</si>
  <si>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</si>
  <si>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</si>
  <si>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</si>
  <si>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</si>
  <si>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</si>
  <si>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</si>
  <si>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</si>
  <si>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</si>
  <si>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</si>
  <si>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</si>
  <si>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</si>
  <si>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</si>
  <si>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</si>
  <si>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</si>
  <si>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</si>
  <si>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</si>
  <si>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</si>
  <si>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</si>
  <si>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</si>
  <si>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</si>
  <si>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</si>
  <si>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</si>
  <si>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</si>
  <si>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</si>
  <si>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</si>
  <si>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</si>
  <si>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</si>
  <si>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</si>
  <si>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</si>
  <si>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</si>
  <si>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</si>
  <si>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</si>
  <si>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</si>
  <si>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</si>
  <si>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</si>
  <si>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</si>
  <si>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</si>
  <si>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</si>
  <si>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</si>
  <si>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</si>
  <si>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</si>
  <si>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</si>
  <si>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</si>
  <si>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</si>
  <si>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</si>
  <si>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</si>
  <si>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</si>
  <si>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</si>
  <si>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</si>
  <si>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</si>
  <si>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</si>
  <si>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</si>
  <si>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</si>
  <si>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</si>
  <si>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</si>
  <si>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</si>
  <si>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</si>
  <si>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</si>
  <si>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</si>
  <si>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</si>
  <si>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</si>
  <si>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</si>
  <si>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</si>
  <si>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</si>
  <si>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</si>
  <si>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</si>
  <si>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</si>
  <si>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</si>
  <si>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</si>
  <si>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</si>
  <si>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</si>
  <si>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</si>
  <si>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</si>
  <si>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</si>
  <si>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</si>
  <si>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</si>
  <si>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</si>
  <si>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</si>
  <si>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</si>
  <si>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</si>
  <si>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</si>
  <si>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</si>
  <si>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</si>
  <si>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</si>
  <si>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</si>
  <si>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</si>
  <si>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</si>
  <si>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</si>
  <si>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</si>
  <si>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</si>
  <si>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</si>
  <si>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</si>
  <si>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</si>
  <si>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</si>
  <si>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</si>
  <si>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</si>
  <si>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</si>
  <si>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</si>
  <si>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</si>
  <si>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</si>
  <si>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</si>
  <si>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</si>
  <si>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</si>
  <si>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</si>
  <si>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</si>
  <si>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</si>
  <si>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</si>
  <si>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</si>
  <si>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</si>
  <si>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</si>
  <si>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</si>
  <si>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</si>
  <si>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</si>
  <si>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</si>
  <si>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</si>
  <si>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</si>
  <si>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</si>
  <si>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</si>
  <si>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</si>
  <si>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</si>
  <si>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</si>
  <si>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</si>
  <si>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</si>
  <si>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</si>
  <si>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</si>
  <si>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</si>
  <si>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</si>
  <si>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</si>
  <si>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</si>
  <si>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</si>
  <si>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</si>
  <si>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</si>
  <si>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</si>
  <si>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</si>
  <si>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</si>
  <si>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</si>
  <si>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</si>
  <si>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</si>
  <si>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</si>
  <si>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</si>
  <si>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</si>
  <si>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</si>
  <si>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</si>
  <si>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</si>
  <si>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</si>
  <si>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</si>
  <si>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</si>
  <si>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</si>
  <si>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</si>
  <si>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</si>
  <si>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</si>
  <si>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</si>
  <si>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</si>
  <si>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</si>
  <si>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</si>
  <si>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</si>
  <si>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</si>
  <si>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</si>
  <si>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</si>
  <si>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</si>
  <si>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</si>
  <si>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</si>
  <si>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</si>
  <si>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</si>
  <si>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</si>
  <si>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</si>
  <si>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</si>
  <si>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</si>
  <si>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</si>
  <si>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</si>
  <si>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</si>
  <si>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</si>
  <si>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</si>
  <si>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</si>
  <si>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</si>
  <si>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</si>
  <si>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</si>
  <si>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</si>
  <si>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</si>
  <si>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</si>
  <si>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</si>
  <si>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</si>
  <si>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</si>
  <si>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</si>
  <si>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</si>
  <si>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</si>
  <si>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</si>
  <si>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</si>
  <si>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</si>
  <si>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</si>
  <si>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</si>
  <si>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</si>
  <si>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</si>
  <si>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</si>
  <si>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</si>
  <si>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</si>
  <si>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</si>
  <si>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</si>
  <si>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</si>
  <si>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</si>
  <si>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</si>
  <si>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</si>
  <si>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</si>
  <si>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</si>
  <si>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</si>
  <si>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</si>
  <si>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</si>
  <si>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</si>
  <si>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</si>
  <si>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</si>
  <si>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</si>
  <si>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</si>
  <si>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</si>
  <si>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</si>
  <si>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</si>
  <si>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</si>
  <si>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</si>
  <si>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</si>
  <si>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</si>
  <si>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</si>
  <si>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</si>
  <si>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</si>
  <si>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</si>
  <si>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</si>
  <si>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</si>
  <si>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</si>
  <si>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</si>
  <si>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</si>
  <si>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</si>
  <si>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</si>
  <si>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</si>
  <si>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</si>
  <si>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</si>
  <si>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</si>
  <si>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</si>
  <si>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</si>
  <si>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</si>
  <si>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</si>
  <si>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</si>
  <si>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</si>
  <si>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</si>
  <si>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</si>
  <si>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</si>
  <si>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</si>
  <si>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</si>
  <si>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</si>
  <si>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</si>
  <si>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</si>
  <si>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</si>
  <si>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</si>
  <si>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</si>
  <si>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</si>
  <si>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</si>
  <si>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</si>
  <si>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</si>
  <si>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</si>
  <si>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</si>
  <si>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</si>
  <si>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</si>
  <si>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</si>
  <si>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</si>
  <si>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</si>
  <si>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</si>
  <si>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</si>
  <si>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</si>
  <si>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</si>
  <si>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</si>
  <si>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</si>
  <si>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</si>
  <si>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</si>
  <si>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</si>
  <si>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</si>
  <si>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</si>
  <si>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</si>
  <si>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</si>
  <si>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</si>
  <si>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</si>
  <si>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</si>
  <si>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</si>
  <si>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</si>
  <si>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</si>
  <si>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</si>
  <si>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</si>
  <si>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</si>
  <si>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</si>
  <si>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</si>
  <si>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</si>
  <si>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</si>
  <si>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</si>
  <si>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</si>
  <si>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</si>
  <si>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</si>
  <si>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</si>
  <si>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</si>
  <si>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</si>
  <si>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</si>
  <si>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</si>
  <si>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</si>
  <si>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</si>
  <si>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</si>
  <si>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</si>
  <si>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</si>
  <si>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</si>
  <si>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</si>
  <si>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</si>
  <si>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</si>
  <si>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</si>
  <si>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</si>
  <si>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</si>
  <si>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</si>
  <si>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</si>
  <si>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</si>
  <si>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</si>
  <si>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</si>
  <si>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</si>
  <si>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</si>
  <si>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</si>
  <si>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</si>
  <si>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</si>
  <si>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</si>
  <si>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</si>
  <si>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</si>
  <si>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</si>
  <si>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</si>
  <si>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</si>
  <si>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</si>
  <si>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</si>
  <si>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</si>
  <si>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</si>
  <si>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</si>
  <si>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</si>
  <si>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</si>
  <si>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</si>
  <si>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</si>
  <si>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</si>
  <si>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</si>
  <si>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</si>
  <si>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</si>
  <si>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</si>
  <si>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</si>
  <si>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</si>
  <si>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</si>
  <si>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</si>
  <si>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</si>
  <si>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</si>
  <si>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</si>
  <si>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</si>
  <si>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</si>
  <si>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</si>
  <si>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</si>
  <si>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</si>
  <si>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</si>
  <si>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</si>
  <si>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</si>
  <si>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</si>
  <si>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</si>
  <si>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</si>
  <si>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</si>
  <si>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</si>
  <si>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</si>
  <si>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</si>
  <si>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</si>
  <si>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</si>
  <si>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</si>
  <si>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</si>
  <si>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</si>
  <si>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</si>
  <si>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</si>
  <si>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</si>
  <si>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</si>
  <si>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</si>
  <si>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</si>
  <si>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</si>
  <si>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</si>
  <si>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</si>
  <si>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</si>
  <si>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</si>
  <si>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</si>
  <si>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</si>
  <si>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</si>
  <si>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</si>
  <si>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</si>
  <si>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</si>
  <si>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</si>
  <si>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</si>
  <si>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</si>
  <si>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</si>
  <si>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</si>
  <si>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</si>
  <si>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</si>
  <si>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</si>
  <si>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</si>
  <si>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</si>
  <si>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</si>
  <si>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</si>
  <si>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</si>
  <si>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</si>
  <si>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</si>
  <si>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</si>
  <si>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</si>
  <si>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</si>
  <si>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</si>
  <si>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</si>
  <si>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</si>
  <si>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</si>
  <si>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</si>
  <si>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</si>
  <si>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</si>
  <si>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</si>
  <si>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</si>
  <si>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</si>
  <si>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</si>
  <si>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</si>
  <si>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</si>
  <si>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</si>
  <si>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</si>
  <si>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</si>
  <si>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</si>
  <si>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</si>
  <si>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</si>
  <si>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</si>
  <si>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</si>
  <si>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</si>
  <si>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</si>
  <si>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</si>
  <si>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</si>
  <si>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</si>
  <si>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</si>
  <si>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</si>
  <si>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</si>
  <si>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</si>
  <si>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</si>
  <si>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</si>
  <si>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</si>
  <si>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</si>
  <si>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</si>
  <si>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</si>
  <si>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</si>
  <si>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</si>
  <si>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</si>
  <si>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</si>
  <si>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</si>
  <si>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</si>
  <si>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</si>
  <si>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</si>
  <si>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</si>
  <si>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</si>
  <si>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</si>
  <si>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</si>
  <si>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</si>
  <si>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</si>
  <si>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</si>
  <si>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</si>
  <si>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</si>
  <si>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</si>
  <si>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</si>
  <si>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</si>
  <si>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</si>
  <si>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</si>
  <si>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</si>
  <si>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</si>
  <si>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</si>
  <si>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</si>
  <si>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</si>
  <si>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</si>
  <si>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</si>
  <si>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</si>
  <si>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</si>
  <si>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</si>
  <si>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</si>
  <si>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</si>
  <si>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</si>
  <si>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</si>
  <si>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</si>
  <si>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</si>
  <si>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</si>
  <si>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</si>
  <si>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</si>
  <si>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</si>
  <si>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</si>
  <si>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</si>
  <si>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</si>
  <si>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</si>
  <si>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</si>
  <si>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</si>
  <si>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</si>
  <si>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</si>
  <si>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</si>
  <si>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</si>
  <si>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</si>
  <si>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</si>
  <si>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</si>
  <si>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</si>
  <si>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</si>
  <si>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</si>
  <si>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</si>
  <si>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</si>
  <si>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</si>
  <si>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</si>
  <si>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</si>
  <si>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</si>
  <si>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</si>
  <si>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</si>
  <si>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</si>
  <si>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</si>
  <si>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</si>
  <si>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</si>
  <si>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</si>
  <si>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</si>
  <si>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</si>
  <si>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</si>
  <si>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</si>
  <si>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</si>
  <si>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</si>
  <si>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</si>
  <si>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</si>
  <si>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</si>
  <si>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</si>
  <si>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</si>
  <si>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</si>
  <si>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</si>
  <si>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</si>
  <si>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</si>
  <si>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</si>
  <si>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</si>
  <si>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</si>
  <si>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</si>
  <si>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</si>
  <si>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</si>
  <si>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</si>
  <si>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</si>
  <si>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</si>
  <si>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</si>
  <si>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</si>
  <si>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</si>
  <si>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</si>
  <si>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</si>
  <si>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</si>
  <si>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</si>
  <si>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</si>
  <si>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</si>
  <si>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</si>
  <si>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</si>
  <si>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</si>
  <si>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</si>
  <si>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</si>
  <si>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</si>
  <si>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</si>
  <si>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</si>
  <si>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</si>
  <si>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</si>
  <si>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</si>
  <si>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</si>
  <si>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</si>
  <si>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</si>
  <si>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</si>
  <si>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</si>
  <si>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</si>
  <si>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</si>
  <si>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</si>
  <si>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</si>
  <si>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</si>
  <si>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</si>
  <si>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</si>
  <si>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</si>
  <si>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</si>
  <si>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</si>
  <si>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</si>
  <si>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</si>
  <si>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</si>
  <si>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</si>
  <si>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</si>
  <si>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</si>
  <si>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</si>
  <si>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</si>
  <si>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</si>
  <si>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</si>
  <si>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</si>
  <si>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</si>
  <si>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</si>
  <si>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</si>
  <si>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</si>
  <si>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</si>
  <si>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</si>
  <si>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</si>
  <si>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</si>
  <si>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</si>
  <si>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</si>
  <si>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</si>
  <si>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</si>
  <si>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</si>
  <si>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</si>
  <si>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</si>
  <si>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</si>
  <si>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</si>
  <si>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</si>
  <si>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</si>
  <si>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</si>
  <si>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</si>
  <si>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</si>
  <si>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</si>
  <si>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</si>
  <si>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</si>
  <si>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</si>
  <si>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</si>
  <si>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</si>
  <si>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</si>
  <si>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</si>
  <si>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</si>
  <si>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</si>
  <si>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</si>
  <si>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</si>
  <si>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</si>
  <si>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</si>
  <si>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</si>
  <si>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</si>
  <si>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</si>
  <si>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</si>
  <si>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</si>
  <si>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</si>
  <si>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</si>
  <si>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</si>
  <si>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</si>
  <si>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</si>
  <si>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</si>
  <si>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</si>
  <si>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</si>
  <si>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</si>
  <si>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</si>
  <si>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</si>
  <si>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</si>
  <si>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</si>
  <si>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</si>
  <si>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</si>
  <si>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</si>
  <si>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</si>
  <si>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</si>
  <si>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</si>
  <si>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</si>
  <si>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</si>
  <si>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</si>
  <si>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</si>
  <si>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</si>
  <si>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</si>
  <si>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</si>
  <si>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</si>
  <si>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</si>
  <si>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</si>
  <si>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</si>
  <si>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</si>
  <si>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</si>
  <si>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</si>
  <si>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</si>
  <si>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</si>
  <si>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</si>
  <si>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</si>
  <si>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</si>
  <si>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</si>
  <si>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</si>
  <si>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</si>
  <si>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</si>
  <si>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</si>
  <si>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</si>
  <si>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</si>
  <si>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</si>
  <si>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</si>
  <si>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</si>
  <si>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</si>
  <si>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</si>
  <si>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</si>
  <si>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</si>
  <si>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</si>
  <si>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</si>
  <si>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</si>
  <si>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</si>
  <si>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</si>
  <si>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</si>
  <si>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</si>
  <si>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</si>
  <si>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</si>
  <si>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</si>
  <si>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</si>
  <si>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</si>
  <si>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</si>
  <si>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</si>
  <si>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</si>
  <si>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</si>
  <si>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</si>
  <si>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</si>
  <si>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</si>
  <si>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</si>
  <si>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</si>
  <si>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</si>
  <si>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</si>
  <si>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</si>
  <si>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</si>
  <si>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</si>
  <si>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</si>
  <si>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</si>
  <si>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</si>
  <si>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</si>
  <si>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</si>
  <si>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</si>
  <si>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</si>
  <si>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</si>
  <si>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</si>
  <si>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</si>
  <si>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</si>
  <si>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</si>
  <si>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</si>
  <si>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</si>
  <si>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</si>
  <si>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</si>
  <si>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</si>
  <si>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</si>
  <si>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</si>
  <si>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</si>
  <si>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</si>
  <si>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</si>
  <si>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</si>
  <si>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</si>
  <si>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</si>
  <si>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</si>
  <si>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</si>
  <si>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</si>
  <si>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</si>
  <si>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</si>
  <si>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</si>
  <si>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</si>
  <si>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</si>
  <si>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</si>
  <si>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</si>
  <si>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</si>
  <si>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</si>
  <si>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</si>
  <si>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</si>
  <si>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</si>
  <si>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</si>
  <si>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</si>
  <si>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</si>
  <si>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</si>
  <si>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</si>
  <si>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</si>
  <si>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</si>
  <si>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</si>
  <si>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</si>
  <si>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</si>
  <si>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</si>
  <si>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</si>
  <si>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</si>
  <si>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</si>
  <si>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</si>
  <si>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</si>
  <si>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</si>
  <si>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</si>
  <si>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</si>
  <si>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</si>
  <si>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</si>
  <si>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</si>
  <si>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</si>
  <si>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</si>
  <si>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</si>
  <si>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</si>
  <si>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</si>
  <si>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</si>
  <si>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</si>
  <si>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</si>
  <si>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</si>
  <si>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</si>
  <si>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</si>
  <si>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</si>
  <si>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</si>
  <si>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</si>
  <si>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</si>
  <si>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</si>
  <si>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</si>
  <si>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</si>
  <si>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</si>
  <si>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</si>
  <si>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</si>
  <si>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</si>
  <si>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</si>
  <si>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</si>
  <si>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</si>
  <si>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</si>
  <si>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</si>
  <si>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</si>
  <si>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</si>
  <si>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</si>
  <si>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</si>
  <si>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</si>
  <si>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</si>
  <si>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</si>
  <si>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</si>
  <si>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</si>
  <si>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</si>
  <si>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</si>
  <si>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</si>
  <si>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</si>
  <si>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</si>
  <si>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</si>
  <si>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</si>
  <si>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</si>
  <si>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</si>
  <si>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</si>
  <si>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</si>
  <si>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</si>
  <si>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</si>
  <si>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</si>
  <si>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</si>
  <si>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</si>
  <si>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</si>
  <si>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</si>
  <si>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</si>
  <si>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</si>
  <si>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</si>
  <si>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</si>
  <si>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</si>
  <si>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</si>
  <si>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</si>
  <si>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</si>
  <si>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</si>
  <si>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</si>
  <si>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</si>
  <si>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</si>
  <si>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</si>
  <si>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</si>
  <si>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</si>
  <si>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</si>
  <si>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</si>
  <si>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</si>
  <si>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</si>
  <si>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</si>
  <si>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</si>
  <si>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</si>
  <si>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</si>
  <si>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</si>
  <si>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</si>
  <si>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</si>
  <si>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</si>
  <si>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</si>
  <si>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</si>
  <si>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</si>
  <si>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</si>
  <si>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</si>
  <si>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</si>
  <si>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</si>
  <si>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</si>
  <si>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</si>
  <si>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</si>
  <si>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</si>
  <si>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</si>
  <si>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</si>
  <si>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</si>
  <si>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</si>
  <si>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</si>
  <si>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</si>
  <si>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</si>
  <si>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</si>
  <si>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</si>
  <si>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</si>
  <si>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</si>
  <si>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</si>
  <si>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</si>
  <si>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</si>
  <si>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</si>
  <si>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</si>
  <si>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</si>
  <si>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</si>
  <si>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</si>
  <si>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</si>
  <si>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</si>
  <si>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</si>
  <si>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</si>
  <si>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</si>
  <si>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</si>
  <si>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</si>
  <si>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</si>
  <si>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</si>
  <si>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</si>
  <si>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</si>
  <si>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</si>
  <si>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</si>
  <si>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</si>
  <si>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</si>
  <si>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</si>
  <si>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</si>
  <si>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</si>
  <si>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</si>
  <si>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</si>
  <si>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</si>
  <si>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</si>
  <si>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</si>
  <si>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</si>
  <si>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</si>
  <si>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</si>
  <si>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</si>
  <si>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</si>
  <si>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</si>
  <si>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</si>
  <si>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</si>
  <si>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</si>
  <si>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</si>
  <si>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</si>
  <si>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</si>
  <si>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</si>
  <si>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</si>
  <si>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</si>
  <si>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</si>
  <si>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</si>
  <si>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</si>
  <si>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</si>
  <si>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</si>
  <si>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</si>
  <si>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</si>
  <si>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</si>
  <si>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</si>
  <si>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</si>
  <si>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</si>
  <si>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</si>
  <si>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</si>
  <si>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</si>
  <si>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</si>
  <si>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</si>
  <si>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</si>
  <si>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</si>
  <si>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</si>
  <si>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</si>
  <si>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</si>
  <si>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</si>
  <si>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</si>
  <si>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</si>
  <si>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</si>
  <si>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</si>
  <si>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</si>
  <si>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</si>
  <si>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</si>
  <si>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</si>
  <si>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</si>
  <si>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</si>
  <si>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</si>
  <si>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</si>
  <si>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</si>
  <si>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</si>
  <si>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</si>
  <si>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</si>
  <si>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</si>
  <si>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</si>
  <si>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</si>
  <si>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</si>
  <si>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</si>
  <si>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</si>
  <si>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</si>
  <si>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</si>
  <si>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</si>
  <si>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</si>
  <si>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</si>
  <si>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</si>
  <si>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</si>
  <si>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</si>
  <si>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</si>
  <si>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</si>
  <si>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</si>
  <si>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</si>
  <si>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</si>
  <si>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</si>
  <si>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</si>
  <si>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</si>
  <si>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</si>
  <si>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</si>
  <si>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</si>
  <si>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</si>
  <si>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</si>
  <si>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</si>
  <si>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</si>
  <si>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</si>
  <si>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</si>
  <si>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</si>
  <si>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</si>
  <si>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</si>
  <si>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</si>
  <si>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</si>
  <si>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</si>
  <si>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</si>
  <si>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</si>
  <si>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</si>
  <si>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</si>
  <si>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</si>
  <si>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</si>
  <si>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</si>
  <si>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</si>
  <si>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</si>
  <si>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</si>
  <si>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</si>
  <si>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</si>
  <si>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</si>
  <si>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</si>
  <si>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</si>
  <si>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</si>
  <si>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</si>
  <si>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</si>
  <si>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</si>
  <si>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</si>
  <si>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</si>
  <si>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</si>
  <si>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</si>
  <si>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</si>
  <si>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</si>
  <si>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</si>
  <si>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</si>
  <si>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</si>
  <si>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</si>
  <si>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</si>
  <si>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</si>
  <si>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</si>
  <si>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</si>
  <si>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</si>
  <si>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</si>
  <si>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</si>
  <si>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</si>
  <si>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</si>
  <si>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</si>
  <si>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</si>
  <si>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</si>
  <si>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</si>
  <si>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</si>
  <si>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</si>
  <si>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</si>
  <si>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</si>
  <si>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</si>
  <si>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</si>
  <si>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</si>
  <si>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</si>
  <si>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</si>
  <si>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</si>
  <si>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</si>
  <si>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</si>
  <si>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</si>
  <si>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</si>
  <si>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</si>
  <si>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</si>
  <si>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</si>
  <si>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</si>
  <si>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</si>
  <si>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</si>
  <si>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</si>
  <si>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</si>
  <si>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</si>
  <si>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</si>
  <si>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</si>
  <si>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</si>
  <si>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</si>
  <si>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</si>
  <si>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</si>
  <si>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</si>
  <si>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</si>
  <si>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</si>
  <si>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</si>
  <si>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</si>
  <si>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</si>
  <si>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</si>
  <si>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</si>
  <si>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</si>
  <si>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</si>
  <si>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</si>
  <si>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</si>
  <si>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</si>
  <si>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</si>
  <si>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</si>
  <si>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</si>
  <si>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</si>
  <si>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</si>
  <si>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</si>
  <si>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</si>
  <si>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</si>
  <si>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</si>
  <si>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</si>
  <si>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</si>
  <si>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</si>
  <si>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</si>
  <si>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</si>
  <si>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</si>
  <si>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</si>
  <si>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</si>
  <si>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</si>
  <si>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</si>
  <si>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</si>
  <si>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</si>
  <si>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</si>
  <si>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</si>
  <si>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</si>
  <si>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</si>
  <si>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</si>
  <si>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</si>
  <si>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</si>
  <si>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</si>
  <si>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</si>
  <si>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</si>
  <si>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</si>
  <si>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</si>
  <si>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</si>
  <si>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</si>
  <si>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</si>
  <si>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</si>
  <si>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</si>
  <si>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</si>
  <si>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</si>
  <si>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</si>
  <si>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</si>
  <si>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</si>
  <si>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</si>
  <si>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</si>
  <si>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</si>
  <si>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</si>
  <si>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</si>
  <si>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</si>
  <si>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</si>
  <si>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</si>
  <si>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</si>
  <si>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</si>
  <si>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</si>
  <si>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</si>
  <si>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</si>
  <si>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</si>
  <si>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</si>
  <si>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</si>
  <si>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</si>
  <si>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</si>
  <si>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</si>
  <si>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</si>
  <si>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</si>
  <si>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</si>
  <si>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</si>
  <si>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</si>
  <si>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</si>
  <si>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</si>
  <si>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</si>
  <si>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</si>
  <si>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</si>
  <si>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</si>
  <si>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</si>
  <si>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</si>
  <si>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</si>
  <si>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</si>
  <si>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</si>
  <si>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</si>
  <si>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</si>
  <si>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</si>
  <si>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</si>
  <si>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</si>
  <si>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</si>
  <si>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</si>
  <si>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</si>
  <si>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</si>
  <si>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</si>
  <si>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</si>
  <si>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</si>
  <si>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</si>
  <si>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</si>
  <si>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</si>
  <si>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</si>
  <si>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</si>
  <si>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</si>
  <si>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</si>
  <si>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</si>
  <si>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</si>
  <si>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</si>
  <si>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</si>
  <si>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</si>
  <si>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</si>
  <si>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</si>
  <si>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</si>
  <si>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</si>
  <si>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</si>
  <si>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</si>
  <si>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</si>
  <si>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</si>
  <si>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</si>
  <si>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</si>
  <si>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</si>
  <si>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</si>
  <si>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</si>
  <si>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</si>
  <si>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</si>
  <si>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</si>
  <si>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</si>
  <si>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</si>
  <si>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</si>
  <si>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</si>
  <si>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</si>
  <si>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</si>
  <si>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</si>
  <si>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</si>
  <si>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</si>
  <si>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</si>
  <si>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</si>
  <si>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</si>
  <si>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</si>
  <si>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</si>
  <si>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</si>
  <si>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</si>
  <si>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</si>
  <si>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</si>
  <si>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</si>
  <si>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</si>
  <si>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</si>
  <si>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</si>
  <si>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</si>
  <si>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</si>
  <si>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</si>
  <si>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</si>
  <si>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</si>
  <si>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</si>
  <si>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</si>
  <si>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</si>
  <si>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</si>
  <si>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</si>
  <si>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</si>
  <si>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</si>
  <si>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</si>
  <si>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</si>
  <si>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</si>
  <si>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</si>
  <si>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</si>
  <si>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</si>
  <si>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</si>
  <si>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</si>
  <si>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</si>
  <si>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</si>
  <si>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</si>
  <si>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</si>
  <si>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</si>
  <si>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</si>
  <si>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</si>
  <si>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</si>
  <si>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</si>
  <si>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</si>
  <si>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</si>
  <si>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</si>
  <si>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</si>
  <si>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</si>
  <si>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</si>
  <si>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</si>
  <si>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</si>
  <si>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</si>
  <si>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</si>
  <si>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</si>
  <si>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</si>
  <si>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</si>
  <si>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</si>
  <si>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</si>
  <si>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</si>
  <si>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</si>
  <si>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</si>
  <si>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</si>
  <si>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</si>
  <si>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</si>
  <si>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</si>
  <si>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</si>
  <si>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</si>
  <si>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</si>
  <si>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</si>
  <si>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</si>
  <si>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</si>
  <si>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</si>
  <si>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</si>
  <si>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</si>
  <si>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</si>
  <si>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</si>
  <si>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</si>
  <si>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</si>
  <si>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</si>
  <si>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</si>
  <si>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</si>
  <si>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</si>
  <si>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</si>
  <si>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</si>
  <si>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</si>
  <si>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</si>
  <si>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</si>
  <si>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</si>
  <si>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</si>
  <si>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</si>
  <si>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</si>
  <si>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</si>
  <si>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</si>
  <si>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</si>
  <si>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</si>
  <si>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</si>
  <si>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</si>
  <si>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</si>
  <si>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</si>
  <si>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</si>
  <si>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</si>
  <si>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</si>
  <si>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</si>
  <si>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</si>
  <si>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</si>
  <si>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</si>
  <si>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</si>
  <si>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</si>
  <si>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</si>
  <si>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</si>
  <si>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</si>
  <si>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</si>
  <si>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</si>
  <si>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</si>
  <si>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</si>
  <si>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</si>
  <si>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</si>
  <si>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</si>
  <si>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</si>
  <si>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</si>
  <si>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</si>
  <si>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</si>
  <si>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</si>
  <si>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</si>
  <si>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</si>
  <si>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</si>
  <si>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</si>
  <si>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</si>
  <si>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</si>
  <si>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</si>
  <si>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</si>
  <si>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</si>
  <si>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</si>
  <si>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</si>
  <si>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</si>
  <si>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</si>
  <si>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</si>
  <si>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</si>
  <si>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</si>
  <si>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</si>
  <si>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</si>
  <si>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</si>
  <si>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</si>
  <si>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</si>
  <si>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</si>
  <si>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</si>
  <si>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</si>
  <si>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</si>
  <si>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</si>
  <si>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</si>
  <si>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</si>
  <si>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</si>
  <si>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</si>
  <si>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</si>
  <si>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</si>
  <si>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</si>
  <si>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</si>
  <si>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</si>
  <si>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</si>
  <si>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</si>
  <si>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</si>
  <si>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</si>
  <si>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</si>
  <si>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</si>
  <si>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</si>
  <si>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</si>
  <si>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</si>
  <si>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</si>
  <si>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</si>
  <si>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</si>
  <si>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</si>
  <si>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</si>
  <si>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</si>
  <si>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</si>
  <si>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</si>
  <si>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</si>
  <si>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</si>
  <si>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</si>
  <si>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</si>
  <si>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</si>
  <si>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</si>
  <si>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</si>
  <si>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</si>
  <si>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</si>
  <si>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</si>
  <si>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</si>
  <si>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</si>
  <si>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</si>
  <si>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</si>
  <si>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</si>
  <si>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</si>
  <si>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</si>
  <si>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</si>
  <si>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</si>
  <si>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</si>
  <si>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</si>
  <si>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</si>
  <si>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</si>
  <si>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</si>
  <si>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</si>
  <si>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</si>
  <si>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</si>
  <si>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</si>
  <si>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</si>
  <si>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</si>
  <si>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</si>
  <si>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</si>
  <si>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</si>
  <si>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</si>
  <si>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</si>
  <si>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</si>
  <si>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</si>
  <si>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</si>
  <si>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</si>
  <si>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</si>
  <si>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</si>
  <si>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</si>
  <si>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</si>
  <si>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</si>
  <si>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</si>
  <si>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</si>
  <si>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</si>
  <si>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</si>
  <si>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</si>
  <si>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</si>
  <si>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</si>
  <si>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</si>
  <si>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</si>
  <si>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</si>
  <si>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</si>
  <si>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</si>
  <si>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</si>
  <si>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</si>
  <si>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</si>
  <si>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</si>
  <si>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</si>
  <si>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</si>
  <si>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</si>
  <si>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</si>
  <si>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</si>
  <si>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</si>
  <si>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</si>
  <si>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</si>
  <si>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</si>
  <si>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</si>
  <si>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</si>
  <si>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</si>
  <si>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</si>
  <si>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</si>
  <si>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</si>
  <si>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</si>
  <si>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</si>
  <si>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</si>
  <si>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</si>
  <si>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</si>
  <si>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</si>
  <si>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</si>
  <si>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</si>
  <si>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</si>
  <si>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</si>
  <si>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</si>
  <si>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</si>
  <si>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</si>
  <si>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</si>
  <si>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</si>
  <si>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</si>
  <si>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</si>
  <si>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</si>
  <si>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</si>
  <si>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</si>
  <si>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</si>
  <si>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</si>
  <si>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</si>
  <si>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</si>
  <si>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</si>
  <si>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</si>
  <si>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</si>
  <si>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</si>
  <si>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</si>
  <si>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</si>
  <si>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</si>
  <si>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</si>
  <si>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</si>
  <si>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</si>
  <si>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</si>
  <si>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</si>
  <si>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</si>
  <si>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</si>
  <si>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</si>
  <si>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</si>
  <si>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</si>
  <si>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</si>
  <si>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</si>
  <si>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</si>
  <si>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</si>
  <si>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</si>
  <si>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</si>
  <si>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</si>
  <si>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</si>
  <si>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</si>
  <si>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</si>
  <si>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</si>
  <si>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</si>
  <si>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</si>
  <si>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</si>
  <si>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</si>
  <si>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</si>
  <si>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</si>
  <si>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</si>
  <si>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</si>
  <si>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</si>
  <si>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</si>
  <si>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</si>
  <si>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</si>
  <si>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</si>
  <si>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</si>
  <si>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</si>
  <si>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</si>
  <si>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</si>
  <si>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</si>
  <si>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</si>
  <si>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</si>
  <si>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</si>
  <si>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</si>
  <si>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</si>
  <si>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</si>
  <si>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</si>
  <si>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</si>
  <si>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</si>
  <si>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</si>
  <si>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</si>
  <si>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</si>
  <si>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</si>
  <si>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</si>
  <si>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</si>
  <si>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</si>
  <si>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</si>
  <si>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</si>
  <si>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</si>
  <si>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</si>
  <si>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</si>
  <si>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</si>
  <si>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</si>
  <si>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</si>
  <si>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</si>
  <si>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</si>
  <si>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</si>
  <si>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</si>
  <si>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</si>
  <si>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</si>
  <si>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</si>
  <si>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</si>
  <si>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</si>
  <si>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</si>
  <si>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</si>
  <si>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</si>
  <si>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</si>
  <si>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</si>
  <si>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</si>
  <si>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</si>
  <si>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</si>
  <si>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</si>
  <si>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</si>
  <si>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</si>
  <si>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</si>
  <si>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</si>
  <si>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</si>
  <si>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</si>
  <si>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</si>
  <si>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</si>
  <si>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</si>
  <si>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</si>
  <si>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</si>
  <si>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</si>
  <si>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</si>
  <si>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</si>
  <si>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</si>
  <si>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</si>
  <si>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</si>
  <si>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</si>
  <si>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</si>
  <si>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</si>
  <si>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</si>
  <si>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</si>
  <si>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</si>
  <si>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</si>
  <si>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</si>
  <si>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</si>
  <si>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</si>
  <si>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</si>
  <si>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</si>
  <si>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</si>
  <si>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</si>
  <si>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</si>
  <si>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</si>
  <si>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</si>
  <si>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</si>
  <si>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</si>
  <si>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</si>
  <si>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</si>
  <si>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</si>
  <si>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</si>
  <si>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</si>
  <si>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</si>
  <si>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</si>
  <si>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</si>
  <si>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</si>
  <si>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</si>
  <si>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</si>
  <si>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</si>
  <si>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</si>
  <si>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</si>
  <si>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</si>
  <si>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</si>
  <si>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</si>
  <si>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</si>
  <si>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</si>
  <si>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</si>
  <si>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</si>
  <si>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</si>
  <si>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</si>
  <si>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</si>
  <si>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</si>
  <si>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</si>
  <si>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</si>
  <si>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</si>
  <si>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</si>
  <si>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</si>
  <si>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</si>
  <si>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</si>
  <si>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</si>
  <si>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</si>
  <si>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</si>
  <si>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</si>
  <si>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</si>
  <si>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</si>
  <si>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</si>
  <si>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</si>
  <si>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</si>
  <si>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</si>
  <si>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</si>
  <si>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</si>
  <si>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</si>
  <si>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</si>
  <si>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</si>
  <si>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</si>
  <si>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</si>
  <si>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</si>
  <si>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</si>
  <si>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</si>
  <si>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</si>
  <si>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</si>
  <si>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</si>
  <si>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</si>
  <si>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</si>
  <si>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</si>
  <si>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</si>
  <si>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</si>
  <si>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</si>
  <si>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</si>
  <si>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</si>
  <si>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</si>
  <si>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</si>
  <si>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</si>
  <si>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</si>
  <si>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</si>
  <si>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</si>
  <si>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</si>
  <si>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</si>
  <si>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</si>
  <si>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</si>
  <si>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</si>
  <si>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</si>
  <si>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</si>
  <si>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</si>
  <si>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</si>
  <si>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</si>
  <si>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</si>
  <si>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</si>
  <si>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</si>
  <si>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</si>
  <si>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</si>
  <si>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</si>
  <si>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</si>
  <si>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</si>
  <si>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</si>
  <si>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</si>
  <si>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</si>
  <si>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</si>
  <si>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</si>
  <si>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</si>
  <si>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</si>
  <si>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</si>
  <si>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</si>
  <si>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</si>
  <si>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</si>
  <si>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</si>
  <si>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</si>
  <si>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</si>
  <si>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</si>
  <si>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</si>
  <si>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</si>
  <si>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</si>
  <si>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</si>
  <si>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</si>
  <si>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</si>
  <si>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</si>
  <si>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</si>
  <si>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</si>
  <si>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</si>
  <si>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</si>
  <si>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</si>
  <si>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</si>
  <si>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</si>
  <si>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</si>
  <si>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</si>
  <si>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</si>
  <si>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</si>
  <si>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</si>
  <si>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</si>
  <si>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</si>
  <si>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</si>
  <si>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</si>
  <si>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</si>
  <si>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</si>
  <si>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</si>
  <si>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</si>
  <si>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</si>
  <si>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</si>
  <si>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</si>
  <si>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</si>
  <si>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</si>
  <si>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</si>
  <si>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</si>
  <si>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</si>
  <si>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</si>
  <si>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</si>
  <si>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</si>
  <si>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</si>
  <si>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</si>
  <si>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</si>
  <si>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</si>
  <si>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</si>
  <si>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</si>
  <si>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</si>
  <si>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</si>
  <si>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</si>
  <si>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</si>
  <si>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</si>
  <si>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</si>
  <si>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</si>
  <si>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</si>
  <si>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</si>
  <si>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</si>
  <si>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</si>
  <si>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</si>
  <si>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</si>
  <si>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</si>
  <si>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</si>
  <si>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</si>
  <si>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</si>
  <si>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</si>
  <si>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</si>
  <si>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</si>
  <si>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</si>
  <si>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</si>
  <si>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</si>
  <si>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</si>
  <si>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</si>
  <si>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</si>
  <si>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</si>
  <si>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</si>
  <si>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</si>
  <si>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</si>
  <si>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</si>
  <si>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</si>
  <si>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</si>
  <si>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</si>
  <si>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</si>
  <si>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</si>
  <si>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</si>
  <si>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</si>
  <si>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</si>
  <si>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</si>
  <si>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</si>
  <si>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</si>
  <si>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</si>
  <si>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</si>
  <si>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</si>
  <si>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</si>
  <si>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</si>
  <si>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</si>
  <si>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</si>
  <si>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</si>
  <si>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</si>
  <si>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</si>
  <si>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</si>
  <si>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</si>
  <si>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</si>
  <si>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</si>
  <si>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</si>
  <si>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</si>
  <si>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</si>
  <si>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</si>
  <si>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</si>
  <si>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</si>
  <si>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</si>
  <si>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</si>
  <si>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</si>
  <si>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</si>
  <si>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</si>
  <si>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</si>
  <si>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</si>
  <si>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</si>
  <si>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</si>
  <si>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</si>
  <si>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</si>
  <si>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</si>
  <si>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</si>
  <si>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</si>
  <si>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</si>
  <si>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</si>
  <si>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</si>
  <si>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</si>
  <si>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</si>
  <si>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</si>
  <si>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</si>
  <si>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</si>
  <si>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</si>
  <si>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</si>
  <si>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</si>
  <si>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</si>
  <si>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</si>
  <si>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</si>
  <si>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</si>
  <si>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</si>
  <si>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</si>
  <si>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</si>
  <si>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</si>
  <si>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</si>
  <si>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</si>
  <si>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</si>
  <si>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</si>
  <si>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</si>
  <si>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</si>
  <si>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</si>
  <si>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</si>
  <si>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</si>
  <si>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</si>
  <si>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</si>
  <si>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</si>
  <si>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</si>
  <si>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</si>
  <si>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</si>
  <si>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</si>
  <si>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</si>
  <si>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</si>
  <si>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</si>
  <si>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</si>
  <si>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</si>
  <si>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</si>
  <si>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</si>
  <si>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</si>
  <si>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</si>
  <si>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</si>
  <si>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</si>
  <si>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</si>
  <si>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</si>
  <si>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</si>
  <si>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</si>
  <si>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</si>
  <si>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</si>
  <si>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</si>
  <si>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</si>
  <si>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</si>
  <si>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</si>
  <si>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</si>
  <si>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</si>
  <si>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</si>
  <si>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</si>
  <si>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</si>
  <si>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</si>
  <si>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</si>
  <si>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</si>
  <si>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</si>
  <si>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</si>
  <si>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</si>
  <si>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</si>
  <si>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</si>
  <si>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</si>
  <si>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</si>
  <si>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</si>
  <si>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</si>
  <si>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</si>
  <si>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</si>
  <si>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</si>
  <si>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</si>
  <si>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</si>
  <si>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</si>
  <si>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</si>
  <si>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</si>
  <si>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</si>
  <si>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</si>
  <si>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</si>
  <si>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</si>
  <si>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</si>
  <si>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</si>
  <si>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</si>
  <si>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</si>
  <si>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</si>
  <si>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</si>
  <si>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</si>
  <si>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</si>
  <si>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</si>
  <si>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</si>
  <si>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</si>
  <si>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</si>
  <si>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</si>
  <si>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</si>
  <si>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</si>
  <si>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</si>
  <si>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</si>
  <si>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</si>
  <si>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</si>
  <si>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</si>
  <si>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</si>
  <si>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</si>
  <si>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</si>
  <si>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</si>
  <si>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</si>
  <si>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</si>
  <si>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</si>
  <si>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</si>
  <si>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</si>
  <si>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</si>
  <si>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</si>
  <si>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</si>
  <si>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</si>
  <si>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</si>
  <si>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</si>
  <si>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</si>
  <si>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</si>
  <si>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</si>
  <si>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</si>
  <si>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</si>
  <si>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</si>
  <si>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</si>
  <si>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</si>
  <si>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</si>
  <si>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</si>
  <si>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</si>
  <si>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</si>
  <si>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</si>
  <si>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</si>
  <si>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</si>
  <si>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</si>
  <si>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</si>
  <si>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</si>
  <si>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</si>
  <si>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</si>
  <si>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</si>
  <si>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</si>
  <si>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</si>
  <si>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</si>
  <si>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</si>
  <si>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</si>
  <si>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</si>
  <si>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</si>
  <si>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</si>
  <si>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</si>
  <si>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</si>
  <si>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</si>
  <si>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</si>
  <si>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</si>
  <si>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</si>
  <si>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</si>
  <si>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</si>
  <si>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</si>
  <si>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</si>
  <si>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</si>
  <si>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</si>
  <si>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</si>
  <si>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</si>
  <si>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</si>
  <si>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</si>
  <si>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</si>
  <si>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</si>
  <si>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</si>
  <si>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</si>
  <si>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</si>
  <si>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</si>
  <si>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</si>
  <si>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</si>
  <si>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</si>
  <si>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</si>
  <si>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</si>
  <si>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</si>
  <si>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</si>
  <si>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</si>
  <si>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</si>
  <si>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</si>
  <si>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</si>
  <si>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</si>
  <si>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</si>
  <si>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</si>
  <si>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</si>
  <si>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</si>
  <si>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</si>
  <si>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</si>
  <si>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</si>
  <si>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</si>
  <si>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</si>
  <si>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</si>
  <si>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</si>
  <si>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</si>
  <si>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</si>
  <si>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</si>
  <si>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</si>
  <si>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</si>
  <si>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</si>
  <si>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</si>
  <si>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</si>
  <si>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</si>
  <si>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</si>
  <si>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</si>
  <si>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</si>
  <si>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</si>
  <si>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</si>
  <si>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</si>
  <si>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</si>
  <si>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</si>
  <si>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</si>
  <si>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</si>
  <si>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</si>
  <si>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</si>
  <si>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</si>
  <si>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</si>
  <si>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</si>
  <si>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</si>
  <si>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</si>
  <si>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</si>
  <si>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</si>
  <si>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</si>
  <si>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</si>
  <si>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</si>
  <si>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</si>
  <si>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</si>
  <si>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</si>
  <si>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</si>
  <si>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</si>
  <si>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</si>
  <si>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</si>
  <si>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</si>
  <si>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</si>
  <si>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</si>
  <si>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</si>
  <si>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</si>
  <si>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</si>
  <si>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</si>
  <si>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</si>
  <si>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</si>
  <si>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</si>
  <si>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</si>
  <si>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</si>
  <si>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</si>
  <si>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</si>
  <si>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</si>
  <si>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</si>
  <si>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</si>
  <si>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</si>
  <si>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</si>
  <si>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</si>
  <si>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</si>
  <si>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</si>
  <si>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</si>
  <si>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</si>
  <si>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</si>
  <si>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</si>
  <si>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</si>
  <si>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</si>
  <si>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</si>
  <si>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</si>
  <si>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</si>
  <si>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</si>
  <si>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</si>
  <si>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</si>
  <si>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</si>
  <si>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</si>
  <si>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</si>
  <si>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</si>
  <si>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</si>
  <si>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</si>
  <si>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</si>
  <si>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</si>
  <si>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</si>
  <si>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</si>
  <si>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</si>
  <si>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</si>
  <si>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</si>
  <si>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</si>
  <si>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</si>
  <si>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</si>
  <si>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</si>
  <si>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</si>
  <si>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</si>
  <si>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</si>
  <si>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</si>
  <si>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</si>
  <si>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</si>
  <si>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</si>
  <si>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</si>
  <si>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</si>
  <si>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</si>
  <si>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</si>
  <si>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</si>
  <si>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</si>
  <si>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</si>
  <si>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</si>
  <si>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</si>
  <si>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</si>
  <si>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</si>
  <si>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</si>
  <si>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</si>
  <si>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</si>
  <si>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</si>
  <si>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</si>
  <si>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</si>
  <si>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</si>
  <si>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</si>
  <si>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</si>
  <si>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</si>
  <si>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</si>
  <si>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</si>
  <si>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</si>
  <si>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</si>
  <si>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</si>
  <si>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</si>
  <si>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</si>
  <si>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</si>
  <si>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</si>
  <si>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</si>
  <si>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</si>
  <si>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</si>
  <si>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</si>
  <si>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</si>
  <si>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</si>
  <si>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</si>
  <si>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</si>
  <si>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</si>
  <si>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</si>
  <si>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</si>
  <si>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</si>
  <si>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</si>
  <si>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</si>
  <si>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</si>
  <si>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</si>
  <si>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</si>
  <si>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</si>
  <si>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</si>
  <si>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</si>
  <si>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</si>
  <si>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</si>
  <si>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</si>
  <si>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</si>
  <si>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</si>
  <si>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</si>
  <si>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</si>
  <si>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</si>
  <si>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</si>
  <si>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</si>
  <si>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</si>
  <si>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</si>
  <si>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</si>
  <si>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</si>
  <si>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</si>
  <si>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</si>
  <si>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</si>
  <si>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</si>
  <si>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</si>
  <si>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</si>
  <si>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</si>
  <si>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</si>
  <si>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</si>
  <si>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</si>
  <si>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</si>
  <si>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</si>
  <si>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</si>
  <si>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</si>
  <si>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</si>
  <si>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</si>
  <si>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</si>
  <si>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</si>
  <si>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</si>
  <si>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</si>
  <si>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</si>
  <si>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</si>
  <si>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</si>
  <si>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</si>
  <si>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</si>
  <si>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</si>
  <si>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</si>
  <si>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</si>
  <si>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</si>
  <si>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</si>
  <si>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</si>
  <si>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</si>
  <si>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</si>
  <si>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</si>
  <si>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</si>
  <si>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</si>
  <si>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</si>
  <si>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</si>
  <si>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</si>
  <si>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</si>
  <si>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</si>
  <si>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</si>
  <si>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</si>
  <si>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</si>
  <si>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</si>
  <si>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</si>
  <si>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</si>
  <si>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</si>
  <si>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</si>
  <si>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</si>
  <si>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</si>
  <si>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</si>
  <si>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</si>
  <si>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</si>
  <si>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</si>
  <si>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</si>
  <si>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</si>
  <si>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</si>
  <si>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</si>
  <si>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</si>
  <si>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</si>
  <si>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</si>
  <si>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</si>
  <si>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</si>
  <si>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</si>
  <si>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</si>
  <si>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</si>
  <si>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</si>
  <si>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</si>
  <si>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</si>
  <si>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</si>
  <si>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</si>
  <si>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</si>
  <si>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</si>
  <si>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</si>
  <si>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</si>
  <si>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</si>
  <si>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</si>
  <si>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</si>
  <si>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</si>
  <si>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</si>
  <si>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</si>
  <si>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</si>
  <si>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</si>
  <si>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</si>
  <si>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</si>
  <si>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</si>
  <si>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</si>
  <si>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</si>
  <si>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</si>
  <si>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</si>
  <si>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</si>
  <si>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</si>
  <si>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</si>
  <si>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</si>
  <si>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</si>
  <si>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</si>
  <si>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</si>
  <si>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</si>
  <si>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</si>
  <si>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</si>
  <si>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</si>
  <si>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</si>
  <si>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</si>
  <si>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</si>
  <si>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</si>
  <si>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</si>
  <si>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</si>
  <si>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</si>
  <si>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</si>
  <si>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</si>
  <si>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</si>
  <si>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</si>
  <si>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</si>
  <si>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</si>
  <si>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</si>
  <si>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</si>
  <si>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</si>
  <si>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</si>
  <si>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</si>
  <si>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</si>
  <si>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</si>
  <si>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</si>
  <si>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</si>
  <si>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</si>
  <si>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</si>
  <si>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</si>
  <si>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</si>
  <si>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</si>
  <si>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</si>
  <si>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</si>
  <si>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</si>
  <si>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</si>
  <si>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</si>
  <si>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</si>
  <si>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</si>
  <si>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</si>
  <si>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</si>
  <si>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</si>
  <si>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</si>
  <si>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</si>
  <si>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</si>
  <si>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</si>
  <si>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</si>
  <si>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</si>
  <si>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</si>
  <si>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</si>
  <si>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</si>
  <si>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</si>
  <si>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</si>
  <si>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</si>
  <si>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</si>
  <si>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</si>
  <si>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</si>
  <si>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</si>
  <si>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</si>
  <si>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</si>
  <si>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</si>
  <si>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</si>
  <si>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</si>
  <si>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</si>
  <si>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</si>
  <si>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</si>
  <si>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</si>
  <si>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</si>
  <si>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</si>
  <si>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</si>
  <si>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</si>
  <si>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</si>
  <si>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</si>
  <si>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</si>
  <si>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</si>
  <si>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</si>
  <si>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</si>
  <si>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</si>
  <si>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</si>
  <si>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</si>
  <si>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</si>
  <si>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</si>
  <si>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</si>
  <si>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</si>
  <si>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</si>
  <si>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</si>
  <si>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</si>
  <si>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</si>
  <si>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</si>
  <si>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</si>
  <si>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</si>
  <si>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</si>
  <si>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</si>
  <si>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</si>
  <si>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</si>
  <si>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</si>
  <si>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</si>
  <si>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</si>
  <si>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</si>
  <si>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</si>
  <si>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</si>
  <si>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</si>
  <si>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</si>
  <si>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</si>
  <si>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</si>
  <si>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</si>
  <si>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</si>
  <si>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</si>
  <si>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</si>
  <si>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</si>
  <si>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</si>
  <si>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</si>
  <si>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</si>
  <si>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</si>
  <si>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</si>
  <si>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</si>
  <si>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</si>
  <si>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</si>
  <si>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</si>
  <si>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</si>
  <si>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</si>
  <si>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</si>
  <si>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</si>
  <si>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</si>
  <si>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</si>
  <si>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</si>
  <si>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</si>
  <si>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</si>
  <si>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</si>
  <si>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</si>
  <si>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</si>
  <si>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</si>
  <si>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</si>
  <si>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</si>
  <si>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</si>
  <si>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</si>
  <si>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</si>
  <si>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</si>
  <si>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</si>
  <si>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</si>
  <si>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</si>
  <si>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</si>
  <si>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</si>
  <si>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</si>
  <si>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</si>
  <si>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</si>
  <si>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</si>
  <si>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</si>
  <si>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</si>
  <si>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</si>
  <si>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</si>
  <si>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</si>
  <si>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</si>
  <si>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</si>
  <si>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</si>
  <si>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</si>
  <si>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</si>
  <si>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</si>
  <si>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</si>
  <si>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</si>
  <si>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</si>
  <si>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</si>
  <si>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</si>
  <si>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</si>
  <si>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</si>
  <si>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</si>
  <si>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</si>
  <si>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</si>
  <si>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</si>
  <si>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</si>
  <si>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</si>
  <si>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</si>
  <si>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</si>
  <si>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</si>
  <si>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</si>
  <si>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</si>
  <si>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</si>
  <si>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</si>
  <si>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</si>
  <si>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</si>
  <si>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</si>
  <si>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</si>
  <si>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</si>
  <si>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</si>
  <si>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</si>
  <si>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</si>
  <si>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</si>
  <si>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</si>
  <si>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</si>
  <si>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</si>
  <si>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</si>
  <si>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</si>
  <si>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</si>
  <si>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</si>
  <si>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</si>
  <si>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</si>
  <si>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</si>
  <si>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</si>
  <si>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</si>
  <si>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</si>
  <si>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</si>
  <si>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</si>
  <si>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</si>
  <si>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</si>
  <si>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</si>
  <si>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</si>
  <si>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</si>
  <si>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</si>
  <si>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</si>
  <si>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</si>
  <si>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</si>
  <si>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</si>
  <si>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</si>
  <si>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</si>
  <si>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</si>
  <si>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</si>
  <si>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</si>
  <si>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</si>
  <si>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</si>
  <si>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</si>
  <si>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</si>
  <si>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</si>
  <si>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</si>
  <si>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</si>
  <si>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</si>
  <si>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</si>
  <si>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</si>
  <si>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</si>
  <si>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</si>
  <si>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</si>
  <si>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</si>
  <si>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</si>
  <si>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</si>
  <si>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</si>
  <si>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</si>
  <si>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</si>
  <si>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</si>
  <si>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</si>
  <si>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</si>
  <si>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</si>
  <si>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</si>
  <si>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</si>
  <si>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</si>
  <si>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</si>
  <si>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</si>
  <si>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</si>
  <si>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</si>
  <si>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</si>
  <si>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</si>
  <si>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</si>
  <si>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</si>
  <si>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</si>
  <si>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</si>
  <si>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</si>
  <si>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</si>
  <si>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</si>
  <si>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</si>
  <si>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</si>
  <si>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</si>
  <si>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</si>
  <si>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</si>
  <si>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</si>
  <si>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</si>
  <si>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</si>
  <si>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</si>
  <si>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</si>
  <si>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</si>
  <si>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</si>
  <si>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</si>
  <si>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</si>
  <si>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</si>
  <si>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</si>
  <si>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</si>
  <si>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</si>
  <si>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</si>
  <si>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</si>
  <si>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</si>
  <si>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</si>
  <si>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</si>
  <si>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</si>
  <si>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</si>
  <si>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</si>
  <si>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</si>
  <si>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</si>
  <si>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</si>
  <si>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</si>
  <si>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</si>
  <si>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</si>
  <si>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</si>
  <si>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</si>
  <si>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</si>
  <si>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</si>
  <si>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</si>
  <si>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</si>
  <si>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</si>
  <si>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</si>
  <si>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</si>
  <si>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</si>
  <si>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</si>
  <si>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</si>
  <si>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</si>
  <si>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</si>
  <si>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</si>
  <si>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</si>
  <si>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</si>
  <si>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</si>
  <si>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</si>
  <si>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</si>
  <si>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</si>
  <si>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</si>
  <si>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</si>
  <si>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</si>
  <si>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</si>
  <si>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</si>
  <si>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</si>
  <si>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</si>
  <si>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</si>
  <si>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</si>
  <si>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</si>
  <si>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</si>
  <si>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</si>
  <si>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</si>
  <si>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</si>
  <si>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</si>
  <si>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</si>
  <si>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</si>
  <si>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</si>
  <si>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</si>
  <si>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</si>
  <si>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</si>
  <si>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</si>
  <si>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</si>
  <si>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</si>
  <si>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</si>
  <si>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</si>
  <si>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</si>
  <si>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</si>
  <si>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</si>
  <si>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</si>
  <si>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</si>
  <si>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</si>
  <si>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</si>
  <si>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</si>
  <si>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</si>
  <si>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</si>
  <si>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</si>
  <si>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</si>
  <si>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</si>
  <si>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</si>
  <si>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</si>
  <si>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</si>
  <si>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</si>
  <si>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</si>
  <si>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</si>
  <si>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</si>
  <si>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</si>
  <si>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</si>
  <si>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</si>
  <si>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</si>
  <si>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</si>
  <si>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</si>
  <si>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</si>
  <si>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</si>
  <si>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</si>
  <si>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</si>
  <si>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</si>
  <si>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</si>
  <si>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</si>
  <si>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</si>
  <si>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</si>
  <si>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</si>
  <si>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</si>
  <si>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</si>
  <si>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</si>
  <si>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</si>
  <si>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</si>
  <si>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</si>
  <si>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</si>
  <si>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</si>
  <si>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</si>
  <si>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</si>
  <si>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</si>
  <si>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</si>
  <si>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</si>
  <si>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</si>
  <si>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</si>
  <si>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</si>
  <si>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</si>
  <si>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</si>
  <si>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</si>
  <si>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</si>
  <si>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</si>
  <si>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</si>
  <si>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</si>
  <si>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</si>
  <si>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</si>
  <si>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</si>
  <si>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</si>
  <si>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</si>
  <si>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</si>
  <si>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</si>
  <si>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</si>
  <si>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</si>
  <si>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</si>
  <si>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</si>
  <si>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</si>
  <si>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</si>
  <si>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</si>
  <si>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</si>
  <si>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</si>
  <si>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</si>
  <si>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</si>
  <si>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</si>
  <si>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</si>
  <si>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</si>
  <si>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</si>
  <si>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</si>
  <si>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</si>
  <si>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</si>
  <si>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</si>
  <si>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</si>
  <si>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</si>
  <si>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</si>
  <si>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</si>
  <si>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</si>
  <si>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</si>
  <si>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</si>
  <si>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</si>
  <si>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</si>
  <si>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</si>
  <si>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</si>
  <si>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</si>
  <si>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</si>
  <si>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</si>
  <si>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</si>
  <si>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</si>
  <si>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</si>
  <si>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</si>
  <si>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</si>
  <si>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</si>
  <si>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</si>
  <si>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</si>
  <si>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</si>
  <si>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</si>
  <si>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</si>
  <si>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</si>
  <si>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</si>
  <si>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</si>
  <si>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</si>
  <si>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</si>
  <si>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</si>
  <si>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</si>
  <si>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</si>
  <si>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</si>
  <si>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</si>
  <si>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</si>
  <si>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</si>
  <si>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</si>
  <si>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</si>
  <si>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</si>
  <si>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</si>
  <si>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</si>
  <si>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</si>
  <si>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</si>
  <si>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</si>
  <si>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</si>
  <si>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</si>
  <si>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</si>
  <si>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</si>
  <si>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</si>
  <si>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</si>
  <si>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</si>
  <si>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</si>
  <si>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</si>
  <si>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</si>
  <si>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</si>
  <si>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</si>
  <si>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</si>
  <si>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</si>
  <si>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</si>
  <si>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</si>
  <si>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</si>
  <si>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</si>
  <si>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</si>
  <si>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</si>
  <si>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</si>
  <si>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</si>
  <si>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</si>
  <si>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</si>
  <si>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</si>
  <si>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</si>
  <si>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</si>
  <si>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</si>
  <si>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</si>
  <si>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</si>
  <si>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</si>
  <si>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</si>
  <si>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</si>
  <si>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</si>
  <si>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</si>
  <si>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</si>
  <si>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</si>
  <si>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</si>
  <si>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</si>
  <si>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</si>
  <si>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</si>
  <si>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</si>
  <si>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</si>
  <si>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</si>
  <si>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</si>
  <si>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</si>
  <si>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</si>
  <si>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</si>
  <si>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</si>
  <si>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</si>
  <si>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</si>
  <si>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</si>
  <si>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</si>
  <si>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</si>
  <si>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</si>
  <si>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</si>
  <si>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</si>
  <si>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</si>
  <si>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</si>
  <si>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</si>
  <si>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</si>
  <si>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</si>
  <si>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</si>
  <si>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</si>
  <si>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</si>
  <si>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</si>
  <si>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</si>
  <si>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</si>
  <si>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</si>
  <si>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</si>
  <si>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</si>
  <si>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</si>
  <si>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</si>
  <si>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</si>
  <si>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</si>
  <si>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</si>
  <si>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</si>
  <si>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</si>
  <si>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</si>
  <si>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</si>
  <si>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</si>
  <si>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</si>
  <si>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</si>
  <si>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</si>
  <si>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</si>
  <si>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</si>
  <si>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</si>
  <si>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</si>
  <si>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</si>
  <si>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</si>
  <si>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</si>
  <si>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</si>
  <si>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</si>
  <si>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</si>
  <si>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</si>
  <si>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</si>
  <si>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</si>
  <si>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</si>
  <si>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</si>
  <si>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</si>
  <si>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</si>
  <si>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</si>
  <si>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</si>
  <si>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</si>
  <si>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</si>
  <si>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</si>
  <si>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</si>
  <si>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</si>
  <si>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</si>
  <si>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</si>
  <si>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</si>
  <si>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</si>
  <si>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</si>
  <si>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</si>
  <si>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</si>
  <si>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</si>
  <si>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</si>
  <si>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</si>
  <si>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</si>
  <si>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</si>
  <si>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</si>
  <si>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</si>
  <si>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</si>
  <si>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</si>
  <si>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</si>
  <si>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</si>
  <si>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</si>
  <si>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</si>
  <si>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</si>
  <si>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</si>
  <si>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</si>
  <si>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</si>
  <si>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</si>
  <si>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</si>
  <si>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</si>
  <si>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</si>
  <si>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</si>
  <si>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</si>
  <si>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</si>
  <si>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</si>
  <si>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</si>
  <si>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</si>
  <si>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</si>
  <si>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</si>
  <si>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</si>
  <si>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</si>
  <si>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</si>
  <si>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</si>
  <si>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</si>
  <si>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</si>
  <si>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</si>
  <si>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</si>
  <si>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</si>
  <si>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</si>
  <si>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</si>
  <si>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</si>
  <si>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</si>
  <si>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</si>
  <si>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</si>
  <si>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</si>
  <si>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</si>
  <si>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</si>
  <si>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</si>
  <si>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</si>
  <si>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</si>
  <si>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</si>
  <si>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</si>
  <si>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</si>
  <si>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</si>
  <si>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</si>
  <si>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</si>
  <si>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</si>
  <si>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</si>
  <si>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</si>
  <si>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</si>
  <si>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</si>
  <si>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</si>
  <si>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</si>
  <si>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</si>
  <si>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</si>
  <si>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</si>
  <si>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</si>
  <si>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</si>
  <si>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</si>
  <si>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</si>
  <si>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</si>
  <si>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</si>
  <si>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</si>
  <si>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</si>
  <si>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</si>
  <si>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</si>
  <si>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</si>
  <si>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</si>
  <si>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</si>
  <si>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</si>
  <si>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</si>
  <si>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</si>
  <si>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</si>
  <si>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</si>
  <si>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</si>
  <si>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</si>
  <si>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</si>
  <si>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</si>
  <si>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</si>
  <si>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</si>
  <si>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</si>
  <si>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</si>
  <si>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</si>
  <si>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</si>
  <si>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</si>
  <si>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</si>
  <si>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</si>
  <si>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</si>
  <si>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</si>
  <si>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</si>
  <si>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</si>
  <si>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</si>
  <si>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</si>
  <si>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</si>
  <si>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</si>
  <si>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</si>
  <si>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</si>
  <si>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</si>
  <si>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</si>
  <si>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</si>
  <si>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</si>
  <si>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</si>
  <si>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</si>
  <si>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</si>
  <si>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</si>
  <si>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</si>
  <si>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</si>
  <si>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</si>
  <si>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</si>
  <si>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</si>
  <si>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</si>
  <si>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</si>
  <si>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</si>
  <si>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</si>
  <si>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</si>
  <si>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</si>
  <si>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</si>
  <si>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</si>
  <si>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</si>
  <si>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</si>
  <si>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</si>
  <si>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</si>
  <si>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</si>
  <si>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</si>
  <si>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</si>
  <si>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</si>
  <si>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</si>
  <si>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</si>
  <si>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</si>
  <si>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</si>
  <si>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</si>
  <si>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</si>
  <si>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</si>
  <si>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</si>
  <si>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</si>
  <si>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</si>
  <si>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</si>
  <si>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</si>
  <si>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</si>
  <si>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</si>
  <si>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</si>
  <si>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</si>
  <si>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</si>
  <si>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</si>
  <si>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</si>
  <si>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</si>
  <si>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</si>
  <si>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</si>
  <si>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</si>
  <si>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</si>
  <si>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</si>
  <si>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</si>
  <si>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</si>
  <si>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</si>
  <si>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</si>
  <si>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</si>
  <si>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</si>
  <si>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</si>
  <si>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</si>
  <si>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</si>
  <si>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</si>
  <si>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</si>
  <si>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</si>
  <si>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</si>
  <si>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</si>
  <si>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</si>
  <si>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</si>
  <si>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</si>
  <si>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</si>
  <si>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</si>
  <si>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</si>
  <si>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</si>
  <si>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</si>
  <si>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</si>
  <si>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</si>
  <si>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</si>
  <si>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</si>
  <si>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</si>
  <si>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</si>
  <si>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</si>
  <si>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</si>
  <si>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</si>
  <si>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</si>
  <si>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</si>
  <si>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</si>
  <si>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</si>
  <si>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</si>
  <si>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</si>
  <si>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</si>
  <si>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</si>
  <si>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</si>
  <si>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</si>
  <si>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</si>
  <si>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</si>
  <si>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</si>
  <si>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</si>
  <si>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</si>
  <si>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</si>
  <si>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</si>
  <si>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</si>
  <si>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</si>
  <si>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</si>
  <si>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</si>
  <si>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</si>
  <si>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</si>
  <si>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</si>
  <si>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</si>
  <si>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</si>
  <si>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</si>
  <si>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</si>
  <si>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</si>
  <si>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</si>
  <si>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</si>
  <si>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</si>
  <si>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</si>
  <si>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</si>
  <si>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</si>
  <si>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</si>
  <si>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</si>
  <si>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</si>
  <si>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</si>
  <si>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</si>
  <si>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</si>
  <si>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</si>
  <si>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</si>
  <si>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</si>
  <si>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</si>
  <si>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</si>
  <si>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</si>
  <si>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</si>
  <si>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</si>
  <si>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</si>
  <si>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</si>
  <si>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</si>
  <si>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</si>
  <si>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</si>
  <si>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</si>
  <si>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</si>
  <si>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</si>
  <si>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</si>
  <si>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</si>
  <si>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</si>
  <si>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</si>
  <si>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</si>
  <si>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</si>
  <si>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</si>
  <si>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</si>
  <si>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</si>
  <si>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</si>
  <si>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</si>
  <si>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</si>
  <si>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</si>
  <si>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</si>
  <si>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</si>
  <si>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</si>
  <si>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</si>
  <si>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</si>
  <si>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</si>
  <si>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</si>
  <si>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</si>
  <si>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</si>
  <si>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</si>
  <si>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</si>
  <si>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</si>
  <si>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</si>
  <si>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</si>
  <si>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</si>
  <si>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</si>
  <si>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</si>
  <si>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</si>
  <si>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</si>
  <si>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</si>
  <si>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</si>
  <si>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</si>
  <si>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</si>
  <si>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</si>
  <si>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</si>
  <si>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</si>
  <si>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</si>
  <si>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</si>
  <si>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</si>
  <si>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</si>
  <si>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</si>
  <si>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</si>
  <si>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</si>
  <si>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</si>
  <si>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</si>
  <si>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</si>
  <si>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</si>
  <si>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</si>
  <si>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</si>
  <si>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</si>
  <si>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</si>
  <si>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</si>
  <si>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</si>
  <si>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</si>
  <si>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</si>
  <si>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</si>
  <si>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</si>
  <si>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</si>
  <si>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</si>
  <si>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</si>
  <si>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</si>
  <si>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</si>
  <si>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</si>
  <si>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</si>
  <si>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</si>
  <si>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</si>
  <si>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</si>
  <si>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</si>
  <si>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</si>
  <si>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</si>
  <si>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</si>
  <si>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</si>
  <si>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</si>
  <si>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</si>
  <si>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</si>
  <si>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</si>
  <si>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</si>
  <si>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</si>
  <si>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</si>
  <si>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</si>
  <si>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</si>
  <si>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</si>
  <si>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</si>
  <si>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</si>
  <si>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</si>
  <si>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</si>
  <si>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</si>
  <si>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</si>
  <si>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</si>
  <si>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</si>
  <si>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</si>
  <si>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</si>
  <si>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</si>
  <si>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</si>
  <si>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</si>
  <si>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</si>
  <si>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</si>
  <si>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</si>
  <si>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</si>
  <si>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</si>
  <si>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</si>
  <si>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</si>
  <si>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</si>
  <si>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</si>
  <si>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</si>
  <si>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</si>
  <si>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</si>
  <si>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</si>
  <si>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</si>
  <si>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</si>
  <si>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</si>
  <si>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</si>
  <si>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</si>
  <si>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</si>
  <si>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</si>
  <si>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</si>
  <si>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</si>
  <si>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</si>
  <si>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</si>
  <si>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</si>
  <si>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</si>
  <si>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</si>
  <si>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</si>
  <si>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</si>
  <si>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</si>
  <si>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</si>
  <si>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</si>
  <si>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</si>
  <si>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</si>
  <si>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</si>
  <si>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</si>
  <si>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</si>
  <si>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</si>
  <si>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</si>
  <si>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</si>
  <si>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</si>
  <si>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</si>
  <si>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</si>
  <si>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</si>
  <si>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</si>
  <si>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</si>
  <si>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</si>
  <si>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</si>
  <si>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</si>
  <si>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</si>
  <si>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</si>
  <si>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</si>
  <si>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</si>
  <si>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</si>
  <si>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</si>
  <si>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</si>
  <si>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</si>
  <si>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</si>
  <si>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</si>
  <si>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</si>
  <si>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</si>
  <si>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</si>
  <si>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</si>
  <si>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</si>
  <si>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</si>
  <si>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</si>
  <si>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</si>
  <si>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</si>
  <si>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</si>
  <si>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</si>
  <si>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</si>
  <si>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</si>
  <si>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</si>
  <si>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</si>
  <si>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</si>
  <si>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</si>
  <si>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</si>
  <si>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</si>
  <si>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</si>
  <si>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</si>
  <si>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</si>
  <si>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</si>
  <si>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</si>
  <si>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</si>
  <si>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</si>
  <si>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</si>
  <si>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</si>
  <si>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</si>
  <si>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</si>
  <si>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</si>
  <si>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</si>
  <si>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</si>
  <si>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</si>
  <si>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</si>
  <si>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</si>
  <si>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</si>
  <si>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</si>
  <si>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</si>
  <si>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</si>
  <si>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</si>
  <si>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</si>
  <si>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</si>
  <si>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</si>
  <si>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</si>
  <si>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</si>
  <si>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</si>
  <si>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</si>
  <si>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</si>
  <si>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</si>
  <si>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</si>
  <si>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</si>
  <si>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</si>
  <si>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</si>
  <si>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</si>
  <si>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</si>
  <si>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</si>
  <si>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</si>
  <si>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</si>
  <si>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</si>
  <si>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</si>
  <si>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</si>
  <si>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</si>
  <si>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</si>
  <si>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</si>
  <si>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</si>
  <si>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</si>
  <si>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</si>
  <si>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</si>
  <si>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</si>
  <si>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</si>
  <si>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</si>
  <si>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</si>
  <si>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</si>
  <si>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</si>
  <si>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</si>
  <si>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</si>
  <si>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</si>
  <si>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</si>
  <si>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</si>
  <si>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</si>
  <si>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</si>
  <si>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</si>
  <si>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</si>
  <si>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</si>
  <si>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</si>
  <si>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</si>
  <si>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</si>
  <si>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</si>
  <si>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</si>
  <si>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</si>
  <si>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</si>
  <si>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</si>
  <si>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</si>
  <si>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</si>
  <si>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</si>
  <si>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</si>
  <si>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</si>
  <si>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</si>
  <si>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</si>
  <si>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</si>
  <si>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</si>
  <si>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</si>
  <si>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</si>
  <si>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</si>
  <si>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</si>
  <si>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</si>
  <si>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</si>
  <si>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</si>
  <si>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</si>
  <si>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</si>
  <si>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</si>
  <si>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</si>
  <si>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</si>
  <si>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</si>
  <si>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</si>
  <si>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</si>
  <si>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</si>
  <si>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</si>
  <si>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</si>
  <si>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</si>
  <si>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</si>
  <si>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</si>
  <si>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</si>
  <si>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</si>
  <si>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</si>
  <si>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</si>
  <si>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</si>
  <si>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</si>
  <si>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</si>
  <si>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</si>
  <si>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</si>
  <si>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</si>
  <si>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</si>
  <si>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</si>
  <si>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</si>
  <si>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</si>
  <si>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</si>
  <si>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</si>
  <si>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</si>
  <si>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</si>
  <si>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</si>
  <si>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</si>
  <si>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</si>
  <si>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</si>
  <si>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</si>
  <si>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</si>
  <si>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</si>
  <si>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</si>
  <si>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</si>
  <si>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</si>
  <si>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</si>
  <si>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</si>
  <si>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</si>
  <si>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</si>
  <si>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</si>
  <si>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</si>
  <si>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</si>
  <si>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</si>
  <si>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</si>
  <si>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</si>
  <si>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</si>
  <si>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</si>
  <si>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</si>
  <si>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</si>
  <si>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</si>
  <si>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</si>
  <si>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</si>
  <si>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</si>
  <si>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</si>
  <si>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</si>
  <si>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</si>
  <si>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</si>
  <si>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</si>
  <si>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</si>
  <si>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</si>
  <si>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</si>
  <si>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</si>
  <si>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</si>
  <si>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</si>
  <si>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</si>
  <si>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</si>
  <si>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</si>
  <si>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</si>
  <si>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</si>
  <si>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</si>
  <si>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</si>
  <si>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</si>
  <si>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</si>
  <si>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</si>
  <si>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</si>
  <si>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</si>
  <si>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</si>
  <si>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</si>
  <si>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</si>
  <si>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</si>
  <si>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</si>
  <si>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</si>
  <si>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</si>
  <si>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</si>
  <si>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</si>
  <si>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</si>
  <si>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</si>
  <si>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</si>
  <si>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</si>
  <si>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</si>
  <si>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</si>
  <si>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</si>
  <si>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</si>
  <si>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</si>
  <si>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</si>
  <si>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</si>
  <si>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</si>
  <si>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</si>
  <si>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</si>
  <si>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</si>
  <si>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</si>
  <si>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</si>
  <si>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</si>
  <si>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</si>
  <si>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</si>
  <si>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</si>
  <si>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</si>
  <si>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</si>
  <si>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</si>
  <si>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</si>
  <si>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</si>
  <si>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</si>
  <si>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</si>
  <si>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</si>
  <si>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</si>
  <si>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</si>
  <si>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</si>
  <si>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</si>
  <si>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</si>
  <si>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</si>
  <si>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</si>
  <si>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</si>
  <si>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</si>
  <si>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</si>
  <si>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</si>
  <si>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</si>
  <si>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</si>
  <si>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</si>
  <si>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</si>
  <si>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</si>
  <si>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</si>
  <si>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</si>
  <si>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</si>
  <si>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</si>
  <si>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</si>
  <si>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</si>
  <si>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</si>
  <si>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</si>
  <si>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</si>
  <si>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</si>
  <si>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</si>
  <si>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</si>
  <si>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</si>
  <si>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</si>
  <si>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</si>
  <si>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</si>
  <si>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</si>
  <si>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</si>
  <si>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</si>
  <si>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</si>
  <si>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</si>
  <si>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</si>
  <si>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</si>
  <si>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</si>
  <si>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</si>
  <si>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</si>
  <si>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</si>
  <si>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</si>
  <si>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</si>
  <si>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</si>
  <si>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</si>
  <si>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</si>
  <si>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</si>
  <si>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</si>
  <si>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</si>
  <si>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</si>
  <si>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</si>
  <si>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</si>
  <si>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</si>
  <si>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</si>
  <si>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</si>
  <si>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</si>
  <si>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</si>
  <si>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</si>
  <si>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</si>
  <si>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</si>
  <si>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</si>
  <si>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</si>
  <si>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</si>
  <si>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</si>
  <si>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</si>
  <si>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</si>
  <si>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</si>
  <si>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</si>
  <si>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</si>
  <si>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</si>
  <si>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</si>
  <si>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</si>
  <si>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</si>
  <si>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</si>
  <si>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</si>
  <si>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</si>
  <si>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</si>
  <si>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</si>
  <si>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</si>
  <si>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</si>
  <si>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</si>
  <si>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</si>
  <si>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</si>
  <si>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</si>
  <si>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</si>
  <si>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</si>
  <si>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</si>
  <si>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</si>
  <si>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</si>
  <si>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</si>
  <si>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</si>
  <si>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</si>
  <si>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</si>
  <si>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</si>
  <si>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</si>
  <si>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</si>
  <si>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</si>
  <si>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</si>
  <si>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</si>
  <si>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</si>
  <si>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</si>
  <si>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</si>
  <si>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</si>
  <si>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</si>
  <si>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</si>
  <si>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</si>
  <si>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</si>
  <si>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</si>
  <si>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</si>
  <si>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</si>
  <si>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</si>
  <si>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</si>
  <si>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</si>
  <si>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</si>
  <si>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</si>
  <si>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</si>
  <si>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</si>
  <si>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</si>
  <si>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</si>
  <si>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</si>
  <si>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</si>
  <si>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</si>
  <si>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</si>
  <si>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</si>
  <si>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</si>
  <si>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</si>
  <si>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</si>
  <si>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</si>
  <si>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</si>
  <si>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</si>
  <si>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</si>
  <si>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</si>
  <si>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</si>
  <si>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</si>
  <si>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</si>
  <si>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</si>
  <si>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</si>
  <si>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</si>
  <si>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</si>
  <si>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</si>
  <si>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</si>
  <si>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</si>
  <si>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</si>
  <si>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</si>
  <si>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</si>
  <si>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</si>
  <si>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</si>
  <si>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</si>
  <si>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</si>
  <si>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</si>
  <si>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</si>
  <si>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</si>
  <si>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</si>
  <si>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</si>
  <si>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</si>
  <si>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</si>
  <si>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</si>
  <si>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</si>
  <si>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</si>
  <si>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</si>
  <si>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</si>
  <si>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</si>
  <si>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</si>
  <si>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</si>
  <si>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</si>
  <si>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</si>
  <si>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</si>
  <si>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</si>
  <si>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</si>
  <si>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</si>
  <si>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</si>
  <si>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</si>
  <si>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</si>
  <si>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</si>
  <si>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</si>
  <si>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</si>
  <si>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</si>
  <si>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</si>
  <si>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</si>
  <si>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</si>
  <si>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</si>
  <si>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</si>
  <si>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</si>
  <si>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</si>
  <si>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</si>
  <si>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</si>
  <si>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</si>
  <si>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</si>
  <si>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</si>
  <si>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</si>
  <si>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</si>
  <si>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</si>
  <si>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</si>
  <si>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</si>
  <si>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</si>
  <si>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</si>
  <si>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</si>
  <si>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</si>
  <si>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</si>
  <si>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</si>
  <si>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</si>
  <si>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</si>
  <si>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</si>
  <si>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</si>
  <si>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</si>
  <si>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</si>
  <si>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</si>
  <si>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</si>
  <si>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</si>
  <si>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</si>
  <si>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</si>
  <si>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</si>
  <si>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</si>
  <si>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</si>
  <si>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</si>
  <si>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</si>
  <si>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</si>
  <si>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</si>
  <si>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</si>
  <si>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</si>
  <si>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</si>
  <si>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</si>
  <si>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</si>
  <si>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</si>
  <si>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</si>
  <si>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</si>
  <si>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</si>
  <si>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</si>
  <si>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</si>
  <si>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</si>
  <si>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</si>
  <si>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</si>
  <si>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</si>
  <si>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</si>
  <si>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</si>
  <si>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</si>
  <si>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</si>
  <si>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</si>
  <si>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</si>
  <si>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</si>
  <si>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</si>
  <si>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</si>
  <si>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</si>
  <si>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</si>
  <si>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</si>
  <si>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</si>
  <si>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</si>
  <si>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</si>
  <si>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</si>
  <si>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</si>
  <si>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</si>
  <si>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</si>
  <si>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</si>
  <si>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</si>
  <si>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</si>
  <si>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</si>
  <si>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</si>
  <si>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</si>
  <si>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</si>
  <si>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</si>
  <si>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</si>
  <si>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</si>
  <si>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</si>
  <si>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</si>
  <si>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</si>
  <si>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</si>
  <si>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</si>
  <si>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</si>
  <si>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</si>
  <si>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</si>
  <si>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</si>
  <si>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</si>
  <si>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</si>
  <si>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</si>
  <si>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</si>
  <si>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</si>
  <si>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</si>
  <si>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</si>
  <si>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</si>
  <si>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</si>
  <si>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</si>
  <si>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</si>
  <si>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</si>
  <si>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</si>
  <si>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</si>
  <si>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</si>
  <si>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</si>
  <si>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</si>
  <si>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</si>
  <si>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</si>
  <si>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</si>
  <si>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</si>
  <si>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</si>
  <si>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</si>
  <si>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</si>
  <si>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</si>
  <si>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</si>
  <si>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</si>
  <si>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</si>
  <si>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</si>
  <si>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</si>
  <si>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</si>
  <si>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</si>
  <si>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</si>
  <si>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</si>
  <si>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</si>
  <si>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</si>
  <si>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</si>
  <si>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</si>
  <si>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</si>
  <si>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</si>
  <si>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</si>
  <si>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</si>
  <si>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</si>
  <si>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</si>
  <si>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</si>
  <si>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</si>
  <si>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</si>
  <si>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</si>
  <si>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</si>
  <si>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</si>
  <si>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</si>
  <si>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</si>
  <si>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</si>
  <si>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</si>
  <si>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</si>
  <si>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</si>
  <si>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</si>
  <si>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</si>
  <si>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</si>
  <si>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</si>
  <si>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</si>
  <si>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</si>
  <si>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</si>
  <si>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</si>
  <si>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</si>
  <si>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</si>
  <si>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</si>
  <si>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</si>
  <si>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</si>
  <si>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</si>
  <si>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</si>
  <si>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</si>
  <si>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</si>
  <si>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</si>
  <si>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</si>
  <si>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</si>
  <si>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</si>
  <si>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</si>
  <si>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</si>
  <si>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</si>
  <si>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</si>
  <si>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</si>
  <si>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</si>
  <si>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</si>
  <si>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</si>
  <si>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</si>
  <si>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</si>
  <si>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</si>
  <si>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</si>
  <si>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</si>
  <si>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</si>
  <si>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</si>
  <si>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</si>
  <si>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</si>
  <si>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</si>
  <si>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</si>
  <si>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</si>
  <si>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</si>
  <si>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</si>
  <si>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</si>
  <si>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</si>
  <si>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</si>
  <si>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</si>
  <si>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</si>
  <si>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</si>
  <si>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</si>
  <si>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</si>
  <si>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</si>
  <si>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</si>
  <si>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</si>
  <si>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</si>
  <si>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</si>
  <si>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</si>
  <si>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</si>
  <si>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</si>
  <si>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</si>
  <si>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</si>
  <si>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</si>
  <si>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</si>
  <si>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</si>
  <si>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</si>
  <si>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</si>
  <si>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</si>
  <si>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</si>
  <si>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</si>
  <si>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</si>
  <si>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</si>
  <si>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</si>
  <si>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</si>
  <si>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</si>
  <si>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</si>
  <si>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</si>
  <si>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</si>
  <si>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</si>
  <si>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</si>
  <si>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</si>
  <si>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</si>
  <si>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</si>
  <si>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</si>
  <si>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</si>
  <si>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</si>
  <si>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</si>
  <si>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</si>
  <si>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</si>
  <si>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</si>
  <si>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</si>
  <si>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</si>
  <si>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</si>
  <si>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</si>
  <si>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</si>
  <si>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</si>
  <si>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</si>
  <si>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</si>
  <si>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</si>
  <si>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</si>
  <si>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</si>
  <si>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</si>
  <si>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</si>
  <si>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</si>
  <si>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</si>
  <si>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</si>
  <si>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</si>
  <si>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</si>
  <si>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</si>
  <si>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</si>
  <si>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</si>
  <si>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</si>
  <si>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</si>
  <si>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</si>
  <si>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</si>
  <si>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</si>
  <si>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</si>
  <si>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</si>
  <si>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</si>
  <si>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</si>
  <si>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</si>
  <si>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</si>
  <si>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</si>
  <si>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</si>
  <si>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</si>
  <si>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</si>
  <si>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</si>
  <si>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</si>
  <si>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</si>
  <si>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</si>
  <si>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</si>
  <si>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</si>
  <si>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</si>
  <si>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</si>
  <si>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</si>
  <si>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</si>
  <si>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</si>
  <si>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</si>
  <si>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</si>
  <si>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</si>
  <si>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</si>
  <si>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</si>
  <si>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</si>
  <si>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</si>
  <si>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</si>
  <si>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</si>
  <si>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</si>
  <si>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</si>
  <si>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</si>
  <si>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</si>
  <si>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</si>
  <si>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</si>
  <si>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</si>
  <si>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</si>
  <si>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</si>
  <si>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</si>
  <si>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</si>
  <si>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</si>
  <si>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</si>
  <si>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</si>
  <si>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</si>
  <si>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</si>
  <si>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</si>
  <si>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</si>
  <si>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</si>
  <si>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</si>
  <si>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</si>
  <si>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</si>
  <si>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</si>
  <si>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</si>
  <si>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</si>
  <si>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</si>
  <si>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</si>
  <si>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</si>
  <si>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</si>
  <si>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</si>
  <si>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</si>
  <si>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</si>
  <si>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</si>
  <si>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</si>
  <si>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</si>
  <si>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</si>
  <si>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</si>
  <si>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</si>
  <si>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</si>
  <si>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</si>
  <si>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</si>
  <si>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</si>
  <si>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</si>
  <si>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</si>
  <si>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</si>
  <si>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</si>
  <si>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</si>
  <si>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</si>
  <si>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</si>
  <si>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</si>
  <si>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</si>
  <si>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</si>
  <si>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</si>
  <si>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</si>
  <si>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</si>
  <si>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</si>
  <si>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</si>
  <si>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</si>
  <si>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</si>
  <si>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</si>
  <si>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</si>
  <si>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</si>
  <si>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</si>
  <si>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</si>
  <si>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</si>
  <si>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</si>
  <si>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</si>
  <si>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</si>
  <si>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</si>
  <si>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</si>
  <si>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</si>
  <si>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</si>
  <si>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</si>
  <si>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</si>
  <si>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</si>
  <si>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</si>
  <si>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</si>
  <si>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</si>
  <si>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</si>
  <si>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</si>
  <si>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</si>
  <si>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</si>
  <si>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</si>
  <si>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</si>
  <si>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</si>
  <si>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</si>
  <si>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</si>
  <si>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</si>
  <si>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</si>
  <si>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</si>
  <si>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</si>
  <si>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</si>
  <si>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</si>
  <si>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</si>
  <si>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</si>
  <si>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</si>
  <si>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</si>
  <si>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</si>
  <si>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</si>
  <si>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</si>
  <si>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</si>
  <si>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</si>
  <si>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</si>
  <si>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</si>
  <si>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</si>
  <si>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</si>
  <si>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</si>
  <si>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</si>
  <si>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</si>
  <si>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</si>
  <si>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</si>
  <si>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</si>
  <si>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</si>
  <si>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</si>
  <si>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</si>
  <si>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</si>
  <si>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</si>
  <si>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</si>
  <si>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</si>
  <si>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</si>
  <si>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</si>
  <si>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</si>
  <si>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</si>
  <si>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</si>
  <si>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</si>
  <si>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</si>
  <si>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</si>
  <si>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</si>
  <si>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</si>
  <si>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</si>
  <si>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</si>
  <si>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</si>
  <si>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</si>
  <si>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</si>
  <si>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</si>
  <si>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</si>
  <si>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</si>
  <si>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</si>
  <si>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</si>
  <si>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</si>
  <si>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</si>
  <si>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</si>
  <si>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</si>
  <si>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</si>
  <si>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</si>
  <si>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</si>
  <si>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</si>
  <si>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</si>
  <si>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</si>
  <si>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</si>
  <si>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</si>
  <si>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</si>
  <si>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</si>
  <si>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</si>
  <si>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</si>
  <si>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</si>
  <si>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</si>
  <si>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</si>
  <si>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</si>
  <si>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</si>
  <si>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</si>
  <si>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</si>
  <si>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</si>
  <si>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</si>
  <si>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</si>
  <si>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</si>
  <si>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</si>
  <si>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</si>
  <si>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</si>
  <si>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</si>
  <si>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</si>
  <si>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</si>
  <si>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</si>
  <si>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</si>
  <si>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</si>
  <si>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</si>
  <si>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</si>
  <si>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</si>
  <si>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</si>
  <si>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</si>
  <si>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</si>
  <si>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</si>
  <si>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</si>
  <si>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</si>
  <si>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</si>
  <si>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</si>
  <si>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</si>
  <si>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</si>
  <si>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</si>
  <si>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</si>
  <si>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</si>
  <si>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</si>
  <si>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</si>
  <si>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</si>
  <si>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</si>
  <si>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</si>
  <si>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</si>
  <si>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</si>
  <si>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</si>
  <si>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</si>
  <si>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</si>
  <si>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</si>
  <si>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</si>
  <si>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</si>
  <si>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</si>
  <si>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</si>
  <si>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</si>
  <si>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</si>
  <si>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</si>
  <si>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</si>
  <si>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</si>
  <si>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</si>
  <si>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</si>
  <si>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</si>
  <si>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</si>
  <si>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</si>
  <si>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</si>
  <si>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</si>
  <si>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</si>
  <si>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</si>
  <si>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</si>
  <si>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</si>
  <si>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</si>
  <si>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</si>
  <si>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</si>
  <si>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</si>
  <si>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</si>
  <si>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</si>
  <si>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</si>
  <si>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</si>
  <si>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</si>
  <si>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</si>
  <si>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</si>
  <si>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</si>
  <si>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</si>
  <si>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</si>
  <si>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</si>
  <si>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</si>
  <si>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</si>
  <si>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</si>
  <si>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</si>
  <si>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</si>
  <si>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</si>
  <si>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</si>
  <si>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</si>
  <si>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</si>
  <si>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</si>
  <si>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</si>
  <si>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</si>
  <si>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</si>
  <si>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</si>
  <si>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</si>
  <si>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</si>
  <si>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</si>
  <si>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</si>
  <si>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</si>
  <si>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</si>
  <si>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</si>
  <si>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</si>
  <si>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</si>
  <si>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</si>
  <si>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</si>
  <si>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</si>
  <si>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</si>
  <si>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</si>
  <si>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</si>
  <si>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</si>
  <si>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</si>
  <si>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</si>
  <si>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</si>
  <si>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</si>
  <si>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</si>
  <si>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</si>
  <si>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</si>
  <si>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</si>
  <si>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</si>
  <si>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</si>
  <si>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</si>
  <si>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</si>
  <si>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</si>
  <si>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</si>
  <si>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</si>
  <si>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</si>
  <si>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</si>
  <si>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</si>
  <si>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</si>
  <si>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</si>
  <si>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</si>
  <si>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</si>
  <si>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</si>
  <si>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</si>
  <si>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</si>
  <si>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</si>
  <si>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</si>
  <si>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</si>
  <si>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</si>
  <si>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</si>
  <si>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</si>
  <si>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</si>
  <si>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</si>
  <si>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</si>
  <si>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</si>
  <si>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</si>
  <si>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</si>
  <si>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</si>
  <si>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</si>
  <si>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</si>
  <si>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</si>
  <si>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</si>
  <si>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</si>
  <si>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</si>
  <si>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</si>
  <si>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</si>
  <si>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</si>
  <si>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</si>
  <si>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</si>
  <si>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</si>
  <si>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</si>
  <si>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</si>
  <si>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</si>
  <si>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</si>
  <si>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</si>
  <si>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</si>
  <si>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</si>
  <si>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</si>
  <si>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</si>
  <si>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</si>
  <si>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</si>
  <si>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</si>
  <si>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</si>
  <si>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</si>
  <si>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</si>
  <si>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</si>
  <si>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</si>
  <si>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</si>
  <si>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</si>
  <si>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</si>
  <si>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</si>
  <si>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</si>
  <si>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</si>
  <si>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</si>
  <si>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</si>
  <si>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</si>
  <si>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</si>
  <si>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</si>
  <si>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</si>
  <si>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</si>
  <si>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</si>
  <si>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</si>
  <si>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</si>
  <si>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</si>
  <si>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</si>
  <si>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</si>
  <si>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</si>
  <si>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</si>
  <si>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</si>
  <si>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</si>
  <si>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</si>
  <si>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</si>
  <si>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</si>
  <si>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</si>
  <si>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</si>
  <si>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</si>
  <si>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</si>
  <si>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</si>
  <si>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</si>
  <si>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</si>
  <si>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</si>
  <si>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</si>
  <si>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</si>
  <si>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</si>
  <si>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</si>
  <si>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</si>
  <si>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</si>
  <si>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</si>
  <si>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</si>
  <si>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</si>
  <si>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</si>
  <si>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</si>
  <si>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</si>
  <si>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</si>
  <si>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</si>
  <si>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</si>
  <si>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</si>
  <si>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</si>
  <si>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</si>
  <si>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</si>
  <si>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</si>
  <si>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</si>
  <si>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</si>
  <si>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</si>
  <si>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</si>
  <si>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</si>
  <si>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</si>
  <si>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</si>
  <si>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</si>
  <si>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</si>
  <si>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</si>
  <si>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</si>
  <si>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</si>
  <si>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</si>
  <si>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</si>
  <si>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</si>
  <si>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</si>
  <si>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</si>
  <si>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</si>
  <si>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</si>
  <si>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</si>
  <si>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</si>
  <si>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</si>
  <si>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</si>
  <si>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</si>
  <si>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</si>
  <si>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</si>
  <si>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</si>
  <si>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</si>
  <si>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</si>
  <si>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</si>
  <si>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</si>
  <si>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</si>
  <si>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</si>
  <si>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</si>
  <si>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</si>
  <si>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</si>
  <si>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</si>
  <si>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</si>
  <si>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</si>
  <si>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</si>
  <si>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</si>
  <si>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</si>
  <si>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</si>
  <si>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</si>
  <si>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</si>
  <si>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</si>
  <si>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</si>
  <si>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</si>
  <si>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</si>
  <si>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</si>
  <si>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</si>
  <si>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</si>
  <si>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</si>
  <si>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</si>
  <si>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</si>
  <si>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</si>
  <si>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</si>
  <si>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</si>
  <si>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</si>
  <si>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</si>
  <si>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</si>
  <si>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</si>
  <si>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</si>
  <si>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</si>
  <si>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</si>
  <si>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</si>
  <si>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</si>
  <si>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</si>
  <si>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</si>
  <si>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</si>
  <si>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</si>
  <si>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</si>
  <si>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</si>
  <si>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</si>
  <si>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</si>
  <si>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</si>
  <si>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</si>
  <si>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</si>
  <si>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</si>
  <si>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</si>
  <si>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</si>
  <si>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</si>
  <si>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</si>
  <si>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</si>
  <si>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</si>
  <si>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</si>
  <si>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</si>
  <si>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</si>
  <si>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</si>
  <si>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</si>
  <si>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</si>
  <si>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</si>
  <si>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</si>
  <si>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</si>
  <si>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</si>
  <si>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</si>
  <si>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</si>
  <si>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</si>
  <si>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</si>
  <si>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</si>
  <si>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</si>
  <si>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</si>
  <si>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</si>
  <si>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</si>
  <si>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</si>
  <si>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</si>
  <si>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</si>
  <si>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</si>
  <si>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</si>
  <si>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</si>
  <si>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</si>
  <si>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</si>
  <si>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</si>
  <si>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</si>
  <si>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</si>
  <si>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</si>
  <si>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</si>
  <si>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</si>
  <si>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</si>
  <si>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</si>
  <si>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</si>
  <si>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</si>
  <si>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</si>
  <si>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</si>
  <si>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</si>
  <si>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</si>
  <si>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</si>
  <si>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</si>
  <si>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</si>
  <si>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</si>
  <si>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</si>
  <si>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</si>
  <si>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</si>
  <si>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</si>
  <si>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</si>
  <si>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</si>
  <si>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</si>
  <si>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</si>
  <si>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</si>
  <si>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</si>
  <si>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</si>
  <si>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</si>
  <si>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</si>
  <si>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</si>
  <si>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</si>
  <si>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</si>
  <si>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</si>
  <si>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</si>
  <si>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</si>
  <si>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</si>
  <si>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</si>
  <si>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</si>
  <si>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</si>
  <si>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</si>
  <si>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</si>
  <si>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</si>
  <si>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</si>
  <si>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</si>
  <si>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</si>
  <si>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</si>
  <si>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</si>
  <si>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</si>
  <si>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</si>
  <si>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</si>
  <si>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</si>
  <si>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</si>
  <si>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</si>
  <si>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</si>
  <si>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</si>
  <si>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</si>
  <si>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</si>
  <si>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</si>
  <si>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</si>
  <si>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</si>
  <si>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</si>
  <si>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</si>
  <si>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</si>
  <si>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</si>
  <si>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</si>
  <si>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</si>
  <si>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</si>
  <si>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</si>
  <si>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</si>
  <si>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</si>
  <si>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</si>
  <si>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</si>
  <si>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</si>
  <si>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</si>
  <si>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</si>
  <si>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</si>
  <si>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</si>
  <si>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</si>
  <si>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</si>
  <si>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</si>
  <si>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</si>
  <si>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</si>
  <si>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</si>
  <si>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</si>
  <si>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</si>
  <si>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</si>
  <si>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</si>
  <si>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</si>
  <si>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</si>
  <si>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</si>
  <si>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</si>
  <si>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</si>
  <si>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</si>
  <si>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</si>
  <si>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</si>
  <si>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</si>
  <si>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</si>
  <si>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</si>
  <si>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</si>
  <si>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</si>
  <si>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</si>
  <si>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</si>
  <si>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</si>
  <si>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</si>
  <si>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</si>
  <si>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</si>
  <si>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</si>
  <si>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</si>
  <si>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</si>
  <si>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</si>
  <si>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</si>
  <si>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</si>
  <si>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</si>
  <si>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</si>
  <si>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</si>
  <si>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</si>
  <si>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</si>
  <si>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</si>
  <si>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</si>
  <si>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</si>
  <si>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</si>
  <si>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</si>
  <si>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</si>
  <si>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</si>
  <si>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</si>
  <si>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</si>
  <si>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</si>
  <si>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</si>
  <si>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</si>
  <si>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</si>
  <si>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</si>
  <si>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</si>
  <si>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</si>
  <si>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</si>
  <si>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</si>
  <si>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</si>
  <si>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</si>
  <si>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</si>
  <si>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</si>
  <si>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</si>
  <si>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</si>
  <si>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</si>
  <si>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</si>
  <si>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</si>
  <si>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</si>
  <si>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</si>
  <si>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</si>
  <si>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</si>
  <si>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</si>
  <si>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</si>
  <si>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</si>
  <si>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</si>
  <si>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</si>
  <si>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</si>
  <si>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</si>
  <si>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</si>
  <si>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</si>
  <si>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</si>
  <si>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</si>
  <si>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</si>
  <si>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</si>
  <si>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</si>
  <si>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</si>
  <si>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</si>
  <si>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</si>
  <si>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</si>
  <si>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</si>
  <si>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</si>
  <si>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</si>
  <si>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</si>
  <si>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</si>
  <si>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</si>
  <si>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</si>
  <si>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</si>
  <si>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</si>
  <si>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</si>
  <si>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</si>
  <si>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</si>
  <si>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</si>
  <si>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</si>
  <si>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</si>
  <si>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</si>
  <si>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</si>
  <si>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</si>
  <si>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</si>
  <si>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</si>
  <si>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</si>
  <si>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</si>
  <si>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</si>
  <si>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</si>
  <si>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</si>
  <si>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</si>
  <si>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</si>
  <si>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</si>
  <si>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</si>
  <si>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</si>
  <si>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</si>
  <si>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</si>
  <si>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</si>
  <si>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</si>
  <si>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</si>
  <si>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</si>
  <si>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</si>
  <si>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</si>
  <si>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</si>
  <si>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</si>
  <si>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</si>
  <si>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</si>
  <si>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</si>
  <si>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</si>
  <si>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</si>
  <si>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</si>
  <si>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</si>
  <si>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</si>
  <si>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</si>
  <si>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</si>
  <si>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</si>
  <si>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</si>
  <si>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</si>
  <si>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</si>
  <si>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</si>
  <si>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</si>
  <si>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</si>
  <si>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</si>
  <si>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</si>
  <si>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</si>
  <si>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</si>
  <si>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</si>
  <si>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</si>
  <si>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</si>
  <si>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</si>
  <si>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</si>
  <si>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</si>
  <si>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</si>
  <si>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</si>
  <si>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</si>
  <si>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</si>
  <si>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</si>
  <si>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</si>
  <si>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</si>
  <si>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</si>
  <si>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</si>
  <si>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</si>
  <si>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</si>
  <si>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</si>
  <si>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</si>
  <si>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</si>
  <si>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</si>
  <si>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</si>
  <si>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</si>
  <si>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</si>
  <si>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</si>
  <si>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</si>
  <si>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</si>
  <si>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</si>
  <si>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</si>
  <si>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</si>
  <si>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</si>
  <si>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</si>
  <si>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</si>
  <si>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</si>
  <si>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</si>
  <si>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</si>
  <si>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</si>
  <si>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</si>
  <si>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</si>
  <si>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</si>
  <si>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</si>
  <si>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</si>
  <si>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</si>
  <si>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</si>
  <si>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</si>
  <si>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</si>
  <si>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</si>
  <si>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</si>
  <si>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</si>
  <si>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</si>
  <si>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</si>
  <si>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</si>
  <si>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</si>
  <si>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</si>
  <si>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</si>
  <si>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</si>
  <si>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</si>
  <si>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</si>
  <si>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</si>
  <si>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</si>
  <si>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</si>
  <si>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</si>
  <si>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</si>
  <si>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</si>
  <si>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</si>
  <si>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</si>
  <si>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</si>
  <si>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</si>
  <si>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</si>
  <si>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</si>
  <si>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</si>
  <si>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</si>
  <si>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</si>
  <si>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</si>
  <si>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</si>
  <si>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</si>
  <si>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</si>
  <si>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</si>
  <si>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</si>
  <si>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</si>
  <si>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</si>
  <si>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</si>
  <si>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</si>
  <si>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</si>
  <si>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</si>
  <si>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</si>
  <si>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</si>
  <si>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</si>
  <si>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</si>
  <si>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</si>
  <si>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</si>
  <si>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</si>
  <si>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</si>
  <si>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</si>
  <si>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</si>
  <si>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</si>
  <si>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</si>
  <si>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</si>
  <si>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</si>
  <si>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</si>
  <si>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</si>
  <si>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</si>
  <si>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</si>
  <si>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</si>
  <si>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</si>
  <si>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</si>
  <si>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</si>
  <si>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</si>
  <si>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</si>
  <si>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</si>
  <si>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</si>
  <si>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</si>
  <si>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</si>
  <si>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</si>
  <si>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</si>
  <si>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</si>
  <si>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</si>
  <si>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</si>
  <si>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</si>
  <si>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</si>
  <si>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</si>
  <si>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</si>
  <si>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</si>
  <si>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</si>
  <si>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</si>
  <si>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</si>
  <si>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</si>
  <si>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</si>
  <si>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</si>
  <si>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</si>
  <si>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</si>
  <si>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</si>
  <si>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</si>
  <si>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</si>
  <si>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</si>
  <si>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</si>
  <si>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</si>
  <si>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</si>
  <si>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</si>
  <si>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</si>
  <si>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</si>
  <si>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</si>
  <si>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</si>
  <si>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</si>
  <si>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</si>
  <si>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</si>
  <si>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</si>
  <si>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</si>
  <si>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</si>
  <si>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</si>
  <si>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</si>
  <si>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</si>
  <si>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</si>
  <si>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</si>
  <si>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</si>
  <si>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</si>
  <si>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</si>
  <si>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</si>
  <si>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</si>
  <si>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</si>
  <si>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</si>
  <si>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</si>
  <si>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</si>
  <si>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</si>
  <si>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</si>
  <si>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</si>
  <si>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</si>
  <si>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</si>
  <si>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</si>
  <si>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</si>
  <si>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</si>
  <si>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</si>
  <si>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</si>
  <si>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</si>
  <si>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</si>
  <si>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</si>
  <si>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</si>
  <si>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</si>
  <si>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</si>
  <si>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</si>
  <si>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</si>
  <si>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</si>
  <si>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</si>
  <si>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</si>
  <si>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</si>
  <si>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</si>
  <si>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</si>
  <si>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</si>
  <si>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</si>
  <si>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</si>
  <si>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</si>
  <si>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</si>
  <si>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</si>
  <si>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</si>
  <si>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</si>
  <si>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</si>
  <si>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</si>
  <si>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</si>
  <si>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</si>
  <si>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</si>
  <si>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</si>
  <si>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</si>
  <si>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</si>
  <si>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</si>
  <si>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</si>
  <si>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</si>
  <si>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</si>
  <si>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</si>
  <si>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</si>
  <si>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</si>
  <si>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</si>
  <si>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</si>
  <si>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</si>
  <si>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</si>
  <si>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</si>
  <si>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</si>
  <si>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</si>
  <si>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</si>
  <si>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</si>
  <si>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</si>
  <si>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</si>
  <si>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</si>
  <si>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</si>
  <si>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</si>
  <si>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</si>
  <si>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</si>
  <si>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</si>
  <si>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</si>
  <si>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</si>
  <si>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</si>
  <si>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</si>
  <si>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</si>
  <si>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</si>
  <si>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</si>
  <si>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</si>
  <si>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</si>
  <si>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</si>
  <si>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</si>
  <si>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</si>
  <si>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</si>
  <si>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</si>
  <si>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</si>
  <si>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</si>
  <si>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</si>
  <si>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</si>
  <si>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</si>
  <si>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</si>
  <si>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</si>
  <si>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</si>
  <si>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</si>
  <si>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</si>
  <si>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</si>
  <si>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</si>
  <si>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</si>
  <si>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</si>
  <si>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</si>
  <si>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</si>
  <si>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</si>
  <si>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</si>
  <si>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</si>
  <si>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</si>
  <si>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</si>
  <si>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</si>
  <si>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</si>
  <si>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</si>
  <si>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</si>
  <si>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</si>
  <si>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</si>
  <si>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</si>
  <si>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</si>
  <si>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</si>
  <si>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</si>
  <si>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</si>
  <si>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</si>
  <si>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</si>
  <si>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</si>
  <si>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</si>
  <si>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</si>
  <si>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</si>
  <si>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</si>
  <si>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</si>
  <si>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</si>
  <si>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</si>
  <si>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</si>
  <si>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</si>
  <si>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</si>
  <si>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</si>
  <si>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</si>
  <si>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</si>
  <si>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</si>
  <si>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</si>
  <si>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</si>
  <si>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</si>
  <si>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</si>
  <si>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</si>
  <si>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</si>
  <si>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</si>
  <si>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</si>
  <si>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</si>
  <si>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</si>
  <si>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</si>
  <si>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</si>
  <si>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</si>
  <si>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</si>
  <si>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</si>
  <si>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</si>
  <si>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</si>
  <si>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</si>
  <si>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</si>
  <si>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</si>
  <si>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</si>
  <si>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</si>
  <si>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</si>
  <si>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</si>
  <si>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</si>
  <si>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</si>
  <si>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</si>
  <si>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</si>
  <si>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</si>
  <si>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</si>
  <si>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</si>
  <si>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</si>
  <si>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</si>
  <si>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</si>
  <si>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</si>
  <si>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</si>
  <si>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</si>
  <si>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</si>
  <si>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</si>
  <si>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</si>
  <si>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</si>
  <si>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</si>
  <si>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</si>
  <si>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</si>
  <si>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</si>
  <si>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</si>
  <si>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</si>
  <si>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</si>
  <si>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</si>
  <si>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</si>
  <si>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</si>
  <si>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</si>
  <si>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</si>
  <si>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</si>
  <si>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</si>
  <si>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</si>
  <si>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</si>
  <si>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</si>
  <si>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</si>
  <si>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</si>
  <si>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</si>
  <si>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</si>
  <si>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</si>
  <si>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</si>
  <si>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</si>
  <si>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</si>
  <si>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</si>
  <si>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</si>
  <si>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</si>
  <si>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</si>
  <si>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</si>
  <si>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</si>
  <si>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</si>
  <si>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</si>
  <si>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</si>
  <si>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</si>
  <si>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</si>
  <si>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</si>
  <si>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</si>
  <si>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</si>
  <si>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</si>
  <si>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</si>
  <si>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</si>
  <si>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</si>
  <si>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</si>
  <si>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</si>
  <si>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</si>
  <si>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</si>
  <si>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</si>
  <si>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</si>
  <si>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</si>
  <si>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</si>
  <si>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</si>
  <si>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</si>
  <si>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</si>
  <si>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</si>
  <si>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</si>
  <si>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</si>
  <si>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</si>
  <si>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</si>
  <si>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</si>
  <si>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</si>
  <si>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</si>
  <si>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</si>
  <si>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</si>
  <si>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</si>
  <si>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</si>
  <si>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</si>
  <si>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</si>
  <si>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</si>
  <si>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</si>
  <si>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</si>
  <si>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</si>
  <si>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</si>
  <si>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</si>
  <si>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</si>
  <si>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</si>
  <si>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</si>
  <si>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</si>
  <si>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</si>
  <si>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</si>
  <si>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</si>
  <si>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</si>
  <si>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</si>
  <si>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</si>
  <si>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</si>
  <si>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</si>
  <si>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</si>
  <si>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</si>
  <si>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</si>
  <si>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</si>
  <si>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</si>
  <si>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</si>
  <si>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</si>
  <si>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</si>
  <si>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</si>
  <si>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</si>
  <si>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</si>
  <si>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</si>
  <si>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</si>
  <si>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</si>
  <si>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</si>
  <si>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</si>
  <si>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</si>
  <si>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</si>
  <si>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</si>
  <si>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</si>
  <si>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</si>
  <si>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</si>
  <si>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</si>
  <si>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</si>
  <si>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</si>
  <si>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</si>
  <si>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</si>
  <si>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</si>
  <si>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</si>
  <si>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</si>
  <si>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</si>
  <si>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</si>
  <si>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</si>
  <si>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</si>
  <si>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</si>
  <si>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</si>
  <si>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</si>
  <si>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</si>
  <si>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</si>
  <si>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</si>
  <si>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</si>
  <si>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</si>
  <si>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</si>
  <si>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</si>
  <si>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</si>
  <si>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</si>
  <si>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</si>
  <si>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</si>
  <si>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</si>
  <si>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</si>
  <si>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</si>
  <si>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</si>
  <si>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</si>
  <si>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</si>
  <si>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</si>
  <si>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</si>
  <si>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</si>
  <si>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</si>
  <si>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</si>
  <si>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</si>
  <si>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</si>
  <si>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</si>
  <si>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</si>
  <si>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</si>
  <si>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</si>
  <si>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</si>
  <si>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</si>
  <si>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</si>
  <si>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</si>
  <si>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</si>
  <si>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</si>
  <si>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</si>
  <si>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</si>
  <si>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</si>
  <si>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</si>
  <si>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</si>
  <si>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</si>
  <si>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</si>
  <si>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</si>
  <si>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</si>
  <si>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</si>
  <si>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</si>
  <si>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</si>
  <si>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</si>
  <si>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</si>
  <si>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</si>
  <si>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</si>
  <si>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</si>
  <si>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</si>
  <si>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</si>
  <si>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</si>
  <si>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</si>
  <si>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</si>
  <si>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</si>
  <si>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</si>
  <si>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</si>
  <si>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</si>
  <si>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</si>
  <si>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</si>
  <si>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</si>
  <si>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</si>
  <si>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</si>
  <si>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</si>
  <si>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</si>
  <si>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</si>
  <si>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</si>
  <si>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</si>
  <si>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</si>
  <si>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</si>
  <si>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</si>
  <si>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</si>
  <si>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</si>
  <si>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</si>
  <si>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</si>
  <si>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</si>
  <si>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</si>
  <si>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</si>
  <si>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</si>
  <si>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</si>
  <si>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</si>
  <si>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</si>
  <si>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</si>
  <si>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</si>
  <si>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</si>
  <si>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</si>
  <si>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</si>
  <si>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</si>
  <si>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</si>
  <si>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</si>
  <si>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</si>
  <si>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</si>
  <si>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</si>
  <si>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</si>
  <si>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</si>
  <si>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</si>
  <si>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</si>
  <si>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</si>
  <si>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</si>
  <si>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</si>
  <si>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</si>
  <si>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</si>
  <si>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</si>
  <si>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</si>
  <si>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</si>
  <si>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</si>
  <si>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</si>
  <si>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</si>
  <si>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</si>
  <si>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</si>
  <si>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</si>
  <si>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</si>
  <si>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</si>
  <si>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</si>
  <si>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</si>
  <si>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</si>
  <si>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</si>
  <si>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</si>
  <si>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</si>
  <si>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</si>
  <si>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</si>
  <si>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</si>
  <si>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</si>
  <si>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</si>
  <si>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</si>
  <si>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</si>
  <si>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</si>
  <si>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</si>
  <si>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</si>
  <si>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</si>
  <si>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</si>
  <si>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</si>
  <si>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</si>
  <si>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</si>
  <si>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</si>
  <si>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</si>
  <si>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</si>
  <si>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</si>
  <si>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</si>
  <si>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</si>
  <si>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</si>
  <si>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</si>
  <si>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</si>
  <si>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</si>
  <si>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</si>
  <si>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</si>
  <si>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</si>
  <si>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</si>
  <si>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</si>
  <si>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</si>
  <si>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</si>
  <si>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</si>
  <si>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</si>
  <si>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</si>
  <si>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</si>
  <si>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</si>
  <si>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</si>
  <si>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</si>
  <si>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</si>
  <si>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</si>
  <si>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</si>
  <si>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</si>
  <si>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</si>
  <si>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</si>
  <si>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</si>
  <si>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</si>
  <si>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</si>
  <si>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</si>
  <si>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</si>
  <si>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</si>
  <si>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</si>
  <si>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</si>
  <si>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</si>
  <si>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</si>
  <si>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</si>
  <si>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</si>
  <si>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</si>
  <si>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</si>
  <si>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</si>
  <si>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</si>
  <si>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</si>
  <si>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</si>
  <si>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</si>
  <si>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</si>
  <si>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</si>
  <si>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</si>
  <si>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</si>
  <si>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</si>
  <si>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</si>
  <si>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</si>
  <si>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</si>
  <si>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</si>
  <si>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</si>
  <si>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</si>
  <si>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</si>
  <si>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</si>
  <si>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</si>
  <si>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</si>
  <si>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</si>
  <si>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</si>
  <si>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</si>
  <si>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</si>
  <si>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</si>
  <si>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</si>
  <si>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</si>
  <si>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</si>
  <si>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</si>
  <si>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</si>
  <si>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</si>
  <si>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</si>
  <si>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</si>
  <si>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</si>
  <si>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</si>
  <si>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</si>
  <si>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</si>
  <si>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</si>
  <si>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</si>
  <si>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</si>
  <si>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</si>
  <si>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</si>
  <si>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</si>
  <si>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</si>
  <si>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</si>
  <si>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</si>
  <si>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</si>
  <si>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</si>
  <si>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</si>
  <si>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</si>
  <si>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</si>
  <si>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</si>
  <si>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</si>
  <si>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</si>
  <si>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</si>
  <si>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</si>
  <si>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</si>
  <si>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</si>
  <si>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</si>
  <si>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</si>
  <si>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</si>
  <si>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</si>
  <si>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</si>
  <si>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</si>
  <si>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</si>
  <si>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</si>
  <si>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</si>
  <si>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</si>
  <si>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</si>
  <si>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</si>
  <si>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</si>
  <si>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</si>
  <si>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</si>
  <si>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</si>
  <si>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</si>
  <si>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</si>
  <si>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</si>
  <si>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</si>
  <si>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</si>
  <si>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</si>
  <si>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</si>
  <si>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</si>
  <si>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</si>
  <si>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</si>
  <si>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</si>
  <si>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</si>
  <si>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</si>
  <si>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</si>
  <si>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</si>
  <si>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</si>
  <si>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</si>
  <si>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</si>
  <si>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</si>
  <si>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</si>
  <si>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</si>
  <si>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</si>
  <si>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</si>
  <si>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</si>
  <si>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</si>
  <si>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</si>
  <si>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</si>
  <si>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</si>
  <si>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</si>
  <si>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</si>
  <si>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</si>
  <si>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</si>
  <si>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</si>
  <si>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</si>
  <si>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</si>
  <si>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</si>
  <si>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</si>
  <si>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</si>
  <si>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</si>
  <si>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</si>
  <si>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</si>
  <si>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</si>
  <si>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</si>
  <si>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</si>
  <si>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</si>
  <si>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</si>
  <si>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</si>
  <si>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</si>
  <si>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</si>
  <si>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</si>
  <si>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</si>
  <si>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</si>
  <si>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</si>
  <si>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</si>
  <si>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</si>
  <si>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</si>
  <si>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</si>
  <si>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</si>
  <si>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</si>
  <si>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</si>
  <si>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</si>
  <si>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</si>
  <si>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</si>
  <si>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</si>
  <si>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</si>
  <si>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</si>
  <si>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</si>
  <si>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</si>
  <si>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</si>
  <si>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</si>
  <si>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</si>
  <si>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</si>
  <si>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</si>
  <si>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</si>
  <si>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</si>
  <si>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</si>
  <si>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</si>
  <si>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</si>
  <si>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</si>
  <si>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</si>
  <si>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</si>
  <si>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</si>
  <si>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</si>
  <si>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</si>
  <si>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</si>
  <si>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</si>
  <si>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</si>
  <si>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</si>
  <si>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</si>
  <si>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</si>
  <si>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</si>
  <si>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</si>
  <si>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</si>
  <si>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</si>
  <si>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</si>
  <si>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</si>
  <si>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</si>
  <si>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</si>
  <si>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</si>
  <si>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</si>
  <si>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</si>
  <si>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</si>
  <si>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</si>
  <si>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</si>
  <si>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</si>
  <si>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</si>
  <si>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</si>
  <si>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</si>
  <si>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</si>
  <si>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</si>
  <si>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</si>
  <si>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</si>
  <si>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</si>
  <si>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</si>
  <si>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</si>
  <si>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</si>
  <si>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</si>
  <si>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</si>
  <si>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</si>
  <si>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</si>
  <si>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</si>
  <si>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</si>
  <si>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</si>
  <si>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</si>
  <si>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</si>
  <si>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</si>
  <si>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</si>
  <si>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</si>
  <si>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</si>
  <si>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</si>
  <si>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</si>
  <si>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</si>
  <si>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</si>
  <si>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</si>
  <si>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</si>
  <si>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</si>
  <si>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</si>
  <si>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</si>
  <si>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</si>
  <si>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</si>
  <si>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</si>
  <si>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</si>
  <si>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</si>
  <si>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</si>
  <si>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</si>
  <si>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</si>
  <si>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</si>
  <si>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</si>
  <si>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</si>
  <si>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</si>
  <si>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</si>
  <si>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</si>
  <si>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</si>
  <si>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</si>
  <si>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</si>
  <si>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</si>
  <si>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</si>
  <si>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</si>
  <si>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</si>
  <si>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</si>
  <si>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</si>
  <si>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</si>
  <si>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</si>
  <si>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</si>
  <si>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</si>
  <si>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</si>
  <si>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</si>
  <si>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</si>
  <si>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</si>
  <si>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</si>
  <si>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</si>
  <si>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</si>
  <si>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</si>
  <si>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</si>
  <si>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</si>
  <si>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</si>
  <si>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</si>
  <si>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</si>
  <si>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</si>
  <si>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</si>
  <si>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</si>
  <si>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</si>
  <si>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</si>
  <si>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</si>
  <si>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</si>
  <si>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</si>
  <si>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</si>
  <si>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</si>
  <si>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</si>
  <si>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</si>
  <si>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</si>
  <si>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</si>
  <si>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</si>
  <si>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</si>
  <si>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</si>
  <si>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</si>
  <si>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</si>
  <si>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</si>
  <si>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</si>
  <si>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</si>
  <si>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</si>
  <si>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</si>
  <si>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</si>
  <si>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</si>
  <si>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</si>
  <si>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</si>
  <si>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</si>
  <si>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</si>
  <si>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</si>
  <si>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</si>
  <si>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</si>
  <si>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</si>
  <si>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</si>
  <si>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</si>
  <si>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</si>
  <si>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</si>
  <si>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</si>
  <si>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</si>
  <si>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</si>
  <si>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</si>
  <si>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</si>
  <si>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</si>
  <si>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</si>
  <si>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</si>
  <si>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</si>
  <si>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</si>
  <si>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</si>
  <si>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</si>
  <si>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</si>
  <si>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</si>
  <si>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</si>
  <si>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</si>
  <si>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</si>
  <si>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</si>
  <si>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</si>
  <si>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</si>
  <si>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</si>
  <si>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</si>
  <si>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</si>
  <si>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</si>
  <si>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</si>
  <si>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</si>
  <si>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</si>
  <si>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</si>
  <si>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</si>
  <si>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</si>
  <si>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</si>
  <si>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</si>
  <si>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</si>
  <si>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</si>
  <si>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</si>
  <si>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</si>
  <si>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</si>
  <si>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</si>
  <si>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</si>
  <si>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</si>
  <si>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</si>
  <si>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</si>
  <si>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</si>
  <si>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</si>
  <si>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</si>
  <si>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</si>
  <si>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</si>
  <si>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</si>
  <si>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</si>
  <si>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</si>
  <si>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</si>
  <si>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</si>
  <si>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</si>
  <si>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</si>
  <si>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</si>
  <si>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</si>
  <si>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</si>
  <si>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</si>
  <si>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</si>
  <si>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</si>
  <si>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</si>
  <si>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</si>
  <si>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</si>
  <si>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</si>
  <si>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</si>
  <si>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</si>
  <si>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</si>
  <si>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</si>
  <si>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</si>
  <si>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</si>
  <si>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</si>
  <si>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</si>
  <si>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</si>
  <si>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</si>
  <si>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</si>
  <si>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</si>
  <si>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</si>
  <si>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</si>
  <si>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</si>
  <si>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</si>
  <si>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</si>
  <si>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</si>
  <si>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</si>
  <si>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</si>
  <si>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</si>
  <si>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</si>
  <si>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</si>
  <si>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</si>
  <si>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</si>
  <si>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</si>
  <si>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</si>
  <si>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</si>
  <si>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</si>
  <si>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</si>
  <si>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</si>
  <si>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</si>
  <si>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</si>
  <si>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</si>
  <si>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</si>
  <si>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</si>
  <si>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</si>
  <si>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</si>
  <si>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</si>
  <si>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</si>
  <si>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</si>
  <si>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</si>
  <si>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</si>
  <si>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</si>
  <si>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</si>
  <si>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</si>
  <si>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</si>
  <si>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</si>
  <si>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</si>
  <si>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</si>
  <si>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</si>
  <si>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</si>
  <si>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</si>
  <si>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</si>
  <si>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</si>
  <si>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</si>
  <si>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</si>
  <si>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</si>
  <si>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</si>
  <si>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</si>
  <si>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</si>
  <si>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</si>
  <si>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</si>
  <si>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</si>
  <si>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</si>
  <si>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</si>
  <si>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</si>
  <si>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</si>
  <si>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</si>
  <si>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</si>
  <si>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</si>
  <si>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</si>
  <si>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</si>
  <si>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</si>
  <si>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</si>
  <si>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</si>
  <si>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</si>
  <si>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</si>
  <si>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</si>
  <si>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</si>
  <si>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</si>
  <si>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</si>
  <si>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</si>
  <si>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</si>
  <si>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</si>
  <si>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</si>
  <si>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</si>
  <si>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</si>
  <si>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</si>
  <si>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</si>
  <si>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</si>
  <si>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</si>
  <si>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</si>
  <si>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</si>
  <si>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</si>
  <si>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</si>
  <si>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</si>
  <si>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</si>
  <si>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</si>
  <si>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</si>
  <si>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</si>
  <si>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</si>
  <si>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</si>
  <si>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</si>
  <si>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</si>
  <si>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</si>
  <si>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</si>
  <si>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</si>
  <si>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</si>
  <si>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</si>
  <si>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</si>
  <si>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</si>
  <si>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</si>
  <si>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</si>
  <si>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</si>
  <si>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</si>
  <si>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</si>
  <si>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</si>
  <si>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</si>
  <si>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</si>
  <si>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</si>
  <si>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</si>
  <si>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</si>
  <si>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</si>
  <si>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</si>
  <si>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</si>
  <si>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</si>
  <si>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</si>
  <si>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</si>
  <si>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</si>
  <si>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</si>
  <si>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</si>
  <si>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</si>
  <si>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</si>
  <si>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</si>
  <si>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</si>
  <si>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</si>
  <si>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</si>
  <si>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</si>
  <si>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</si>
  <si>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</si>
  <si>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</si>
  <si>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</si>
  <si>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</si>
  <si>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</si>
  <si>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</si>
  <si>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</si>
  <si>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</si>
  <si>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</si>
  <si>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</si>
  <si>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</si>
  <si>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</si>
  <si>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</si>
  <si>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</si>
  <si>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</si>
  <si>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</si>
  <si>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</si>
  <si>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</si>
  <si>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</si>
  <si>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</si>
  <si>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</si>
  <si>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</si>
  <si>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</si>
  <si>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</si>
  <si>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</si>
  <si>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</si>
  <si>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</si>
  <si>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</si>
  <si>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</si>
  <si>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</si>
  <si>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</si>
  <si>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</si>
  <si>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</si>
  <si>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</si>
  <si>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</si>
  <si>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</si>
  <si>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</si>
  <si>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</si>
  <si>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</si>
  <si>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</si>
  <si>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</si>
  <si>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</si>
  <si>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</si>
  <si>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</si>
  <si>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</si>
  <si>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</si>
  <si>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</si>
  <si>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</si>
  <si>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</si>
  <si>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</si>
  <si>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</si>
  <si>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</si>
  <si>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</si>
  <si>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</si>
  <si>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</si>
  <si>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</si>
  <si>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</si>
  <si>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</si>
  <si>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</si>
  <si>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</si>
  <si>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</si>
  <si>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</si>
  <si>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</si>
  <si>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</si>
  <si>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</si>
  <si>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</si>
  <si>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</si>
  <si>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</si>
  <si>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</si>
  <si>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</si>
  <si>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</si>
  <si>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</si>
  <si>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</si>
  <si>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</si>
  <si>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</si>
  <si>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</si>
  <si>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</si>
  <si>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</si>
  <si>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</si>
  <si>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</si>
  <si>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</si>
  <si>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</si>
  <si>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</si>
  <si>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</si>
  <si>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</si>
  <si>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</si>
  <si>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</si>
  <si>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</si>
  <si>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</si>
  <si>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</si>
  <si>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</si>
  <si>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</si>
  <si>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</si>
  <si>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</si>
  <si>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</si>
  <si>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</si>
  <si>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</si>
  <si>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</si>
  <si>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</si>
  <si>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</si>
  <si>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</si>
  <si>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</si>
  <si>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</si>
  <si>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</si>
  <si>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</si>
  <si>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</si>
  <si>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</si>
  <si>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</si>
  <si>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</si>
  <si>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</si>
  <si>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</si>
  <si>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</si>
  <si>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</si>
  <si>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</si>
  <si>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</si>
  <si>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</si>
  <si>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</si>
  <si>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</si>
  <si>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</si>
  <si>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</si>
  <si>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</si>
  <si>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</si>
  <si>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</si>
  <si>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</si>
  <si>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</si>
  <si>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</si>
  <si>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</si>
  <si>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</si>
  <si>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</si>
  <si>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</si>
  <si>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</si>
  <si>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</si>
  <si>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</si>
  <si>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</si>
  <si>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</si>
  <si>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</si>
  <si>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</si>
  <si>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</si>
  <si>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</si>
  <si>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</si>
  <si>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</si>
  <si>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</si>
  <si>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</si>
  <si>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</si>
  <si>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</si>
  <si>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</si>
  <si>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</si>
  <si>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</si>
  <si>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</si>
  <si>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</si>
  <si>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</si>
  <si>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</si>
  <si>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</si>
  <si>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</si>
  <si>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</si>
  <si>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</si>
  <si>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</si>
  <si>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</si>
  <si>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</si>
  <si>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</si>
  <si>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</si>
  <si>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</si>
  <si>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</si>
  <si>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</si>
  <si>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</si>
  <si>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</si>
  <si>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</si>
  <si>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</si>
  <si>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</si>
  <si>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</si>
  <si>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</si>
  <si>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</si>
  <si>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</si>
  <si>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</si>
  <si>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</si>
  <si>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</si>
  <si>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</si>
  <si>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</si>
  <si>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</si>
  <si>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</si>
  <si>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</si>
  <si>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</si>
  <si>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</si>
  <si>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</si>
  <si>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</si>
  <si>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</si>
  <si>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</si>
  <si>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</si>
  <si>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</si>
  <si>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</si>
  <si>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</si>
  <si>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</si>
  <si>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</si>
  <si>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</si>
  <si>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</si>
  <si>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</si>
  <si>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</si>
  <si>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</si>
  <si>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</si>
  <si>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</si>
  <si>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</si>
  <si>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</si>
  <si>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</si>
  <si>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</si>
  <si>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</si>
  <si>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</si>
  <si>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</si>
  <si>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</si>
  <si>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</si>
  <si>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</si>
  <si>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</si>
  <si>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</si>
  <si>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</si>
  <si>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</si>
  <si>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</si>
  <si>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</si>
  <si>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</si>
  <si>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</si>
  <si>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</si>
  <si>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</si>
  <si>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</si>
  <si>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</si>
  <si>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</si>
  <si>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</si>
  <si>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</si>
  <si>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</si>
  <si>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</si>
  <si>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</si>
  <si>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</si>
  <si>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</si>
  <si>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</si>
  <si>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</si>
  <si>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</si>
  <si>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</si>
  <si>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</si>
  <si>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</si>
  <si>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</si>
  <si>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</si>
  <si>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</si>
  <si>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</si>
  <si>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</si>
  <si>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</si>
  <si>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</si>
  <si>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</si>
  <si>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</si>
  <si>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</si>
  <si>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</si>
  <si>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</si>
  <si>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</si>
  <si>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</si>
  <si>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</si>
  <si>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</si>
  <si>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</si>
  <si>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</si>
  <si>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</si>
  <si>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</si>
  <si>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</si>
  <si>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</si>
  <si>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</si>
  <si>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</si>
  <si>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</si>
  <si>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</si>
  <si>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</si>
  <si>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</si>
  <si>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</si>
  <si>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</si>
  <si>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</si>
  <si>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</si>
  <si>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</si>
  <si>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</si>
  <si>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</si>
  <si>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</si>
  <si>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</si>
  <si>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</si>
  <si>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</si>
  <si>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</si>
  <si>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</si>
  <si>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</si>
  <si>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</si>
  <si>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</si>
  <si>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</si>
  <si>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</si>
  <si>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</si>
  <si>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</si>
  <si>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</si>
  <si>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</si>
  <si>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</si>
  <si>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</si>
  <si>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</si>
  <si>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</si>
  <si>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</si>
  <si>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</si>
  <si>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</si>
  <si>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</si>
  <si>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</si>
  <si>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</si>
  <si>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</si>
  <si>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</si>
  <si>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</si>
  <si>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</si>
  <si>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</si>
  <si>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</si>
  <si>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</si>
  <si>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</si>
  <si>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</si>
  <si>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</si>
  <si>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</si>
  <si>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</si>
  <si>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</si>
  <si>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</si>
  <si>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</si>
  <si>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</si>
  <si>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</si>
  <si>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</si>
  <si>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</si>
  <si>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</si>
  <si>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</si>
  <si>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</si>
  <si>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</si>
  <si>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</si>
  <si>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</si>
  <si>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</si>
  <si>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</si>
  <si>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</si>
  <si>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</si>
  <si>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</si>
  <si>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</si>
  <si>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</si>
  <si>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</si>
  <si>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</si>
  <si>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</si>
  <si>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</si>
  <si>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</si>
  <si>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</si>
  <si>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</si>
  <si>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</si>
  <si>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</si>
  <si>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</si>
  <si>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</si>
  <si>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</si>
  <si>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</si>
  <si>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</si>
  <si>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</si>
  <si>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</si>
  <si>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</si>
  <si>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</si>
  <si>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</si>
  <si>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</si>
  <si>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</si>
  <si>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</si>
  <si>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</si>
  <si>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</si>
  <si>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</si>
  <si>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</si>
  <si>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</si>
  <si>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</si>
  <si>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</si>
  <si>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</si>
  <si>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</si>
  <si>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</si>
  <si>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</si>
  <si>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</si>
  <si>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</si>
  <si>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</si>
  <si>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</si>
  <si>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</si>
  <si>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</si>
  <si>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</si>
  <si>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</si>
  <si>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</si>
  <si>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</si>
  <si>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</si>
  <si>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</si>
  <si>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</si>
  <si>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</si>
  <si>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</si>
  <si>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</si>
  <si>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</si>
  <si>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</si>
  <si>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</si>
  <si>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</si>
  <si>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</si>
  <si>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</si>
  <si>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</si>
  <si>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</si>
  <si>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</si>
  <si>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</si>
  <si>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</si>
  <si>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</si>
  <si>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</si>
  <si>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</si>
  <si>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</si>
  <si>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</si>
  <si>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</si>
  <si>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</si>
  <si>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</si>
  <si>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</si>
  <si>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</si>
  <si>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</si>
  <si>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</si>
  <si>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</si>
  <si>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</si>
  <si>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</si>
  <si>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</si>
  <si>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</si>
  <si>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</si>
  <si>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</si>
  <si>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</si>
  <si>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</si>
  <si>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</si>
  <si>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</si>
  <si>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</si>
  <si>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</si>
  <si>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</si>
  <si>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</si>
  <si>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</si>
  <si>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</si>
  <si>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</si>
  <si>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</si>
  <si>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</si>
  <si>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</si>
  <si>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</si>
  <si>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</si>
  <si>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</si>
  <si>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</si>
  <si>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</si>
  <si>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</si>
  <si>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</si>
  <si>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</si>
  <si>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</si>
  <si>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</si>
  <si>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</si>
  <si>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</si>
  <si>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</si>
  <si>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</si>
  <si>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</si>
  <si>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</si>
  <si>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</si>
  <si>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</si>
  <si>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</si>
  <si>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</si>
  <si>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</si>
  <si>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</si>
  <si>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</si>
  <si>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</si>
  <si>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</si>
  <si>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</si>
  <si>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</si>
  <si>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</si>
  <si>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</si>
  <si>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</si>
  <si>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</si>
  <si>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</si>
  <si>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</si>
  <si>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</si>
  <si>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</si>
  <si>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</si>
  <si>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</si>
  <si>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</si>
  <si>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</si>
  <si>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</si>
  <si>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</si>
  <si>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</si>
  <si>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</si>
  <si>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</si>
  <si>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</si>
  <si>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</si>
  <si>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</si>
  <si>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</si>
  <si>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</si>
  <si>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</si>
  <si>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</si>
  <si>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</si>
  <si>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</si>
  <si>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</si>
  <si>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</si>
  <si>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</si>
  <si>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</si>
  <si>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</si>
  <si>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</si>
  <si>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</si>
  <si>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</si>
  <si>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</si>
  <si>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</si>
  <si>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</si>
  <si>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</si>
  <si>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</si>
  <si>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</si>
  <si>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</si>
  <si>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</si>
  <si>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</si>
  <si>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</si>
  <si>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</si>
  <si>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</si>
  <si>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</si>
  <si>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</si>
  <si>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</si>
  <si>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</si>
  <si>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</si>
  <si>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</si>
  <si>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</si>
  <si>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</si>
  <si>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</si>
  <si>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</si>
  <si>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</si>
  <si>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</si>
  <si>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</si>
  <si>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</si>
  <si>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</si>
  <si>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</si>
  <si>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</si>
  <si>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</si>
  <si>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</si>
  <si>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</si>
  <si>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</si>
  <si>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</si>
  <si>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</si>
  <si>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</si>
  <si>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</si>
  <si>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</si>
  <si>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</si>
  <si>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</si>
  <si>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</si>
  <si>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</si>
  <si>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</si>
  <si>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</si>
  <si>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</si>
  <si>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</si>
  <si>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</si>
  <si>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</si>
  <si>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</si>
  <si>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</si>
  <si>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</si>
  <si>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</si>
  <si>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</si>
  <si>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</si>
  <si>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</si>
  <si>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</si>
  <si>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</si>
  <si>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</si>
  <si>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</si>
  <si>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</si>
  <si>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</si>
  <si>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</si>
  <si>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</si>
  <si>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</si>
  <si>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</si>
  <si>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</si>
  <si>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</si>
  <si>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</si>
  <si>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</si>
  <si>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</si>
  <si>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</si>
  <si>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</si>
  <si>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</si>
  <si>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</si>
  <si>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</si>
  <si>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</si>
  <si>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</si>
  <si>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</si>
  <si>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</si>
  <si>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</si>
  <si>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</si>
  <si>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</si>
  <si>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</si>
  <si>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</si>
  <si>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</si>
  <si>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</si>
  <si>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</si>
  <si>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</si>
  <si>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</si>
  <si>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</si>
  <si>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</si>
  <si>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</si>
  <si>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</si>
  <si>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</si>
  <si>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</si>
  <si>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</si>
  <si>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</si>
  <si>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</si>
  <si>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</si>
  <si>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</si>
  <si>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</si>
  <si>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</si>
  <si>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</si>
  <si>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</si>
  <si>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</si>
  <si>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</si>
  <si>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</si>
  <si>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</si>
  <si>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</si>
  <si>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</si>
  <si>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</si>
  <si>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</si>
  <si>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</si>
  <si>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</si>
  <si>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</si>
  <si>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</si>
  <si>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</si>
  <si>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</si>
  <si>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</si>
  <si>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</si>
  <si>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</si>
  <si>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</si>
  <si>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</si>
  <si>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</si>
  <si>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</si>
  <si>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</si>
  <si>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</si>
  <si>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</si>
  <si>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</si>
  <si>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</si>
  <si>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</si>
  <si>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</si>
  <si>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</si>
  <si>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</si>
  <si>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</si>
  <si>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</si>
  <si>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</si>
  <si>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</si>
  <si>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</si>
  <si>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</si>
  <si>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</si>
  <si>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</si>
  <si>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</si>
  <si>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</si>
  <si>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</si>
  <si>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</si>
  <si>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</si>
  <si>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</si>
  <si>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</si>
  <si>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</si>
  <si>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</si>
  <si>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</si>
  <si>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</si>
  <si>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</si>
  <si>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</si>
  <si>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</si>
  <si>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</si>
  <si>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</si>
  <si>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</si>
  <si>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</si>
  <si>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</si>
  <si>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</si>
  <si>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</si>
  <si>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</si>
  <si>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</si>
  <si>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</si>
  <si>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</si>
  <si>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</si>
  <si>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</si>
  <si>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</si>
  <si>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</si>
  <si>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</si>
  <si>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</si>
  <si>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</si>
  <si>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</si>
  <si>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</si>
  <si>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</si>
  <si>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</si>
  <si>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</si>
  <si>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</si>
  <si>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</si>
  <si>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</si>
  <si>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</si>
  <si>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</si>
  <si>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</si>
  <si>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</si>
  <si>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</si>
  <si>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</si>
  <si>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</si>
  <si>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</si>
  <si>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</si>
  <si>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</si>
  <si>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</si>
  <si>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</si>
  <si>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</si>
  <si>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</si>
  <si>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</si>
  <si>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</si>
  <si>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</si>
  <si>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</si>
  <si>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</si>
  <si>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</si>
  <si>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</si>
  <si>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</si>
  <si>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</si>
  <si>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</si>
  <si>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</si>
  <si>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</si>
  <si>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</si>
  <si>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</si>
  <si>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</si>
  <si>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</si>
  <si>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</si>
  <si>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</si>
  <si>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</si>
  <si>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</si>
  <si>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</si>
  <si>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</si>
  <si>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</si>
  <si>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</si>
  <si>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</si>
  <si>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</si>
  <si>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</si>
  <si>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</si>
  <si>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</si>
  <si>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</si>
  <si>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</si>
  <si>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</si>
  <si>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</si>
  <si>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</si>
  <si>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</si>
  <si>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</si>
  <si>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</si>
  <si>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</si>
  <si>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</si>
  <si>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</si>
  <si>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</si>
  <si>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</si>
  <si>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</si>
  <si>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</si>
  <si>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</si>
  <si>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</si>
  <si>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</si>
  <si>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</si>
  <si>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</si>
  <si>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</si>
  <si>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</si>
  <si>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</si>
  <si>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</si>
  <si>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</si>
  <si>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</si>
  <si>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</si>
  <si>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</si>
  <si>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</si>
  <si>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</si>
  <si>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</si>
  <si>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</si>
  <si>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</si>
  <si>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</si>
  <si>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</si>
  <si>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</si>
  <si>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</si>
  <si>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</si>
  <si>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</si>
  <si>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</si>
  <si>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</si>
  <si>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</si>
  <si>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</si>
  <si>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</si>
  <si>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</si>
  <si>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</si>
  <si>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</si>
  <si>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</si>
  <si>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</si>
  <si>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</si>
  <si>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</si>
  <si>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</si>
  <si>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</si>
  <si>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</si>
  <si>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</si>
  <si>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</si>
  <si>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</si>
  <si>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</si>
  <si>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</si>
  <si>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</si>
  <si>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</si>
  <si>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</si>
  <si>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</si>
  <si>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</si>
  <si>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</si>
  <si>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</si>
  <si>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</si>
  <si>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</si>
  <si>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</si>
  <si>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</si>
  <si>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</si>
  <si>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</si>
  <si>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</si>
  <si>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</si>
  <si>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</si>
  <si>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</si>
  <si>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</si>
  <si>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</si>
  <si>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</si>
  <si>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</si>
  <si>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</si>
  <si>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</si>
  <si>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</si>
  <si>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</si>
  <si>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</si>
  <si>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</si>
  <si>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</si>
  <si>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</si>
  <si>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</si>
  <si>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</si>
  <si>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</si>
  <si>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</si>
  <si>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</si>
  <si>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</si>
  <si>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</si>
  <si>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</si>
  <si>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</si>
  <si>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</si>
  <si>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</si>
  <si>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</si>
  <si>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</si>
  <si>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</si>
  <si>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</si>
  <si>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</si>
  <si>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</si>
  <si>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</si>
  <si>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</si>
  <si>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</si>
  <si>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</si>
  <si>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</si>
  <si>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</si>
  <si>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</si>
  <si>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</si>
  <si>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</si>
  <si>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</si>
  <si>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</si>
  <si>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</si>
  <si>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</si>
  <si>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</si>
  <si>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</si>
  <si>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</si>
  <si>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</si>
  <si>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</si>
  <si>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</si>
  <si>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</si>
  <si>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</si>
  <si>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</si>
  <si>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</si>
  <si>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</si>
  <si>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</si>
  <si>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</si>
  <si>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</si>
  <si>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</si>
  <si>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</si>
  <si>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</si>
  <si>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</si>
  <si>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</si>
  <si>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</si>
  <si>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</si>
  <si>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</si>
  <si>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</si>
  <si>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</si>
  <si>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</si>
  <si>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</si>
  <si>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</si>
  <si>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</si>
  <si>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</si>
  <si>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</si>
  <si>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</si>
  <si>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</si>
  <si>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</si>
  <si>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</si>
  <si>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</si>
  <si>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</si>
  <si>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</si>
  <si>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</si>
  <si>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</si>
  <si>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</si>
  <si>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</si>
  <si>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</si>
  <si>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</si>
  <si>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</si>
  <si>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</si>
  <si>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</si>
  <si>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</si>
  <si>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</si>
  <si>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</si>
  <si>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</si>
  <si>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</si>
  <si>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</si>
  <si>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</si>
  <si>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</si>
  <si>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</si>
  <si>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</si>
  <si>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</si>
  <si>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</si>
  <si>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</si>
  <si>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</si>
  <si>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</si>
  <si>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</si>
  <si>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</si>
  <si>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</si>
  <si>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</si>
  <si>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</si>
  <si>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</si>
  <si>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</si>
  <si>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</si>
  <si>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</si>
  <si>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</si>
  <si>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</si>
  <si>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</si>
  <si>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</si>
  <si>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</si>
  <si>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</si>
  <si>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</si>
  <si>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</si>
  <si>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</si>
  <si>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</si>
  <si>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</si>
  <si>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</si>
  <si>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</si>
  <si>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</si>
  <si>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</si>
  <si>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</si>
  <si>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</si>
  <si>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</si>
  <si>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</si>
  <si>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</si>
  <si>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</si>
  <si>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</si>
  <si>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</si>
  <si>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</si>
  <si>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</si>
  <si>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</si>
  <si>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</si>
  <si>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</si>
  <si>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</si>
  <si>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</si>
  <si>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</si>
  <si>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</si>
  <si>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</si>
  <si>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</si>
  <si>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</si>
  <si>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</si>
  <si>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</si>
  <si>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</si>
  <si>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</si>
  <si>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</si>
  <si>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</si>
  <si>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</si>
  <si>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</si>
  <si>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</si>
  <si>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</si>
  <si>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</si>
  <si>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</si>
  <si>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</si>
  <si>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</si>
  <si>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</si>
  <si>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</si>
  <si>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</si>
  <si>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</si>
  <si>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</si>
  <si>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</si>
  <si>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</si>
  <si>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</si>
  <si>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</si>
  <si>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</si>
  <si>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</si>
  <si>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</si>
  <si>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</si>
  <si>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</si>
  <si>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</si>
  <si>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</si>
  <si>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</si>
  <si>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</si>
  <si>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</si>
  <si>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</si>
  <si>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</si>
  <si>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</si>
  <si>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</si>
  <si>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</si>
  <si>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</si>
  <si>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</si>
  <si>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</si>
  <si>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</si>
  <si>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</si>
  <si>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</si>
  <si>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</si>
  <si>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</si>
  <si>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</si>
  <si>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</si>
  <si>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</si>
  <si>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</si>
  <si>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</si>
  <si>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</si>
  <si>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</si>
  <si>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</si>
  <si>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</si>
  <si>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</si>
  <si>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</si>
  <si>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</si>
  <si>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</si>
  <si>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</si>
  <si>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</si>
  <si>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</si>
  <si>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</si>
  <si>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</si>
  <si>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</si>
  <si>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</si>
  <si>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</si>
  <si>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</si>
  <si>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</si>
  <si>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</si>
  <si>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</si>
  <si>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</si>
  <si>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</si>
  <si>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</si>
  <si>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</si>
  <si>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</si>
  <si>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</si>
  <si>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</si>
  <si>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</si>
  <si>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</si>
  <si>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</si>
  <si>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</si>
  <si>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</si>
  <si>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</si>
  <si>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</si>
  <si>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</si>
  <si>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</si>
  <si>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</si>
  <si>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</si>
  <si>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</si>
  <si>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</si>
  <si>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</si>
  <si>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</si>
  <si>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</si>
  <si>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</si>
  <si>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</si>
  <si>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</si>
  <si>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</si>
  <si>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</si>
  <si>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</si>
  <si>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</si>
  <si>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</si>
  <si>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</si>
  <si>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</si>
  <si>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</si>
  <si>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</si>
  <si>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</si>
  <si>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</si>
  <si>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</si>
  <si>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</si>
  <si>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</si>
  <si>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</si>
  <si>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</si>
  <si>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</si>
  <si>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</si>
  <si>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</si>
  <si>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</si>
  <si>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</si>
  <si>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</si>
  <si>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</si>
  <si>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</si>
  <si>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</si>
  <si>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</si>
  <si>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</si>
  <si>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</si>
  <si>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</si>
  <si>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</si>
  <si>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</si>
  <si>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</si>
  <si>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</si>
  <si>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</si>
  <si>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</si>
  <si>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</si>
  <si>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</si>
  <si>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</si>
  <si>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</si>
  <si>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</si>
  <si>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</si>
  <si>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</si>
  <si>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</si>
  <si>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</si>
  <si>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</si>
  <si>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</si>
  <si>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</si>
  <si>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</si>
  <si>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</si>
  <si>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</si>
  <si>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</si>
  <si>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</si>
  <si>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</si>
  <si>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</si>
  <si>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</si>
  <si>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</si>
  <si>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</si>
  <si>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</si>
  <si>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</si>
  <si>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</si>
  <si>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</si>
  <si>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</si>
  <si>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</si>
  <si>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</si>
  <si>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</si>
  <si>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</si>
  <si>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</si>
  <si>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</si>
  <si>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</si>
  <si>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</si>
  <si>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</si>
  <si>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</si>
  <si>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</si>
  <si>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</si>
  <si>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</si>
  <si>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</si>
  <si>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</si>
  <si>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</si>
  <si>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</si>
  <si>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</si>
  <si>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</si>
  <si>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</si>
  <si>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</si>
  <si>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</si>
  <si>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</si>
  <si>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</si>
  <si>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</si>
  <si>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</si>
  <si>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</si>
  <si>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</si>
  <si>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</si>
  <si>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</si>
  <si>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</si>
  <si>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</si>
  <si>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</si>
  <si>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</si>
  <si>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</si>
  <si>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</si>
  <si>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</si>
  <si>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</si>
  <si>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</si>
  <si>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</si>
  <si>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</si>
  <si>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</si>
  <si>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</si>
  <si>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</si>
  <si>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</si>
  <si>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</si>
  <si>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</si>
  <si>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</si>
  <si>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</si>
  <si>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</si>
  <si>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</si>
  <si>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</si>
  <si>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</si>
  <si>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</si>
  <si>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</si>
  <si>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</si>
  <si>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</si>
  <si>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</si>
  <si>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</si>
  <si>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</si>
  <si>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</si>
  <si>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</si>
  <si>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</si>
  <si>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</si>
  <si>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</si>
  <si>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</si>
  <si>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</si>
  <si>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</si>
  <si>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</si>
  <si>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</si>
  <si>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</si>
  <si>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</si>
  <si>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</si>
  <si>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</si>
  <si>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</si>
  <si>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</si>
  <si>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</si>
  <si>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</si>
  <si>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</si>
  <si>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</si>
  <si>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</si>
  <si>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</si>
  <si>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</si>
  <si>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</si>
  <si>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</si>
  <si>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</si>
  <si>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</si>
  <si>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</si>
  <si>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</si>
  <si>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</si>
  <si>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</si>
  <si>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</si>
  <si>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</si>
  <si>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</si>
  <si>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</si>
  <si>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</si>
  <si>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</si>
  <si>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</si>
  <si>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</si>
  <si>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</si>
  <si>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</si>
  <si>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</si>
  <si>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</si>
  <si>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</si>
  <si>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</si>
  <si>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</si>
  <si>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</si>
  <si>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</si>
  <si>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</si>
  <si>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</si>
  <si>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</si>
  <si>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</si>
  <si>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</si>
  <si>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</si>
  <si>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</si>
  <si>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</si>
  <si>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</si>
  <si>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</si>
  <si>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</si>
  <si>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</si>
  <si>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</si>
  <si>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</si>
  <si>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</si>
  <si>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</si>
  <si>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</si>
  <si>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</si>
  <si>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</si>
  <si>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</si>
  <si>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</si>
  <si>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</si>
  <si>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</si>
  <si>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</si>
  <si>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</si>
  <si>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</si>
  <si>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</si>
  <si>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</si>
  <si>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</si>
  <si>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</si>
  <si>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</si>
  <si>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</si>
  <si>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</si>
  <si>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</si>
  <si>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</si>
  <si>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</si>
  <si>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</si>
  <si>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</si>
  <si>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</si>
  <si>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</si>
  <si>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</si>
  <si>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</si>
  <si>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</si>
  <si>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</si>
  <si>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</si>
  <si>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</si>
  <si>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</si>
  <si>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</si>
  <si>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</si>
  <si>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</si>
  <si>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</si>
  <si>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</si>
  <si>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</si>
  <si>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</si>
  <si>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</si>
  <si>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</si>
  <si>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</si>
  <si>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</si>
  <si>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</si>
  <si>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</si>
  <si>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</si>
  <si>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</si>
  <si>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</si>
  <si>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</si>
  <si>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</si>
  <si>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</si>
  <si>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</si>
  <si>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</si>
  <si>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</si>
  <si>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</si>
  <si>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</si>
  <si>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</si>
  <si>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</si>
  <si>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</si>
  <si>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</si>
  <si>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</si>
  <si>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</si>
  <si>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</si>
  <si>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</si>
  <si>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</si>
  <si>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</si>
  <si>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</si>
  <si>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</si>
  <si>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</si>
  <si>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</si>
  <si>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</si>
  <si>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</si>
  <si>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</si>
  <si>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</si>
  <si>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</si>
  <si>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</si>
  <si>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</si>
  <si>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</si>
  <si>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</si>
  <si>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</si>
  <si>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</si>
  <si>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</si>
  <si>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</si>
  <si>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</si>
  <si>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</si>
  <si>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</si>
  <si>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</si>
  <si>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</si>
  <si>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</si>
  <si>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</si>
  <si>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</si>
  <si>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</si>
  <si>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</si>
  <si>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</si>
  <si>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</si>
  <si>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</si>
  <si>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</si>
  <si>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</si>
  <si>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</si>
  <si>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</si>
  <si>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</si>
  <si>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</si>
  <si>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</si>
  <si>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</si>
  <si>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</si>
  <si>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</si>
  <si>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</si>
  <si>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</si>
  <si>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</si>
  <si>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</si>
  <si>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</si>
  <si>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</si>
  <si>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</si>
  <si>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</si>
  <si>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</si>
  <si>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</si>
  <si>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</si>
  <si>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</si>
  <si>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</si>
  <si>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</si>
  <si>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</si>
  <si>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</si>
  <si>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</si>
  <si>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</si>
  <si>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</si>
  <si>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</si>
  <si>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</si>
  <si>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</si>
  <si>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</si>
  <si>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</si>
  <si>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</si>
  <si>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</si>
  <si>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</si>
  <si>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</si>
  <si>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</si>
  <si>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</si>
  <si>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</si>
  <si>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</si>
  <si>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</si>
  <si>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</si>
  <si>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</si>
  <si>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</si>
  <si>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</si>
  <si>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</si>
  <si>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</si>
  <si>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</si>
  <si>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</si>
  <si>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</si>
  <si>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</si>
  <si>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</si>
  <si>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</si>
  <si>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</si>
  <si>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</si>
  <si>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</si>
  <si>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</si>
  <si>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</si>
  <si>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</si>
  <si>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</si>
  <si>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</si>
  <si>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</si>
  <si>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</si>
  <si>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</si>
  <si>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</si>
  <si>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</si>
  <si>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</si>
  <si>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</si>
  <si>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</si>
  <si>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</si>
  <si>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</si>
  <si>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</si>
  <si>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</si>
  <si>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</si>
  <si>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</si>
  <si>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</si>
  <si>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</si>
  <si>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</si>
  <si>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</si>
  <si>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</si>
  <si>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</si>
  <si>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</si>
  <si>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</si>
  <si>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</si>
  <si>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</si>
  <si>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</si>
  <si>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</si>
  <si>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</si>
  <si>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</si>
  <si>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</si>
  <si>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</si>
  <si>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</si>
  <si>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</si>
  <si>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</si>
  <si>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</si>
  <si>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</si>
  <si>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</si>
  <si>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</si>
  <si>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</si>
  <si>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</si>
  <si>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</si>
  <si>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</si>
  <si>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</si>
  <si>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</si>
  <si>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</si>
  <si>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</si>
  <si>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</si>
  <si>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</si>
  <si>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</si>
  <si>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</si>
  <si>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</si>
  <si>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</si>
  <si>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</si>
  <si>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</si>
  <si>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</si>
  <si>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</si>
  <si>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</si>
  <si>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</si>
  <si>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</si>
  <si>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</si>
  <si>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</si>
  <si>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</si>
  <si>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</si>
  <si>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</si>
  <si>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</si>
  <si>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</si>
  <si>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</si>
  <si>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</si>
  <si>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</si>
  <si>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</si>
  <si>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</si>
  <si>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</si>
  <si>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</si>
  <si>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</si>
  <si>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</si>
  <si>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</si>
  <si>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</si>
  <si>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</si>
  <si>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</si>
  <si>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</si>
  <si>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</si>
  <si>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</si>
  <si>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</si>
  <si>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</si>
  <si>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</si>
  <si>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</si>
  <si>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</si>
  <si>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</si>
  <si>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</si>
  <si>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</si>
  <si>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</si>
  <si>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</si>
  <si>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</si>
  <si>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</si>
  <si>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</si>
  <si>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</si>
  <si>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</si>
  <si>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</si>
  <si>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</si>
  <si>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</si>
  <si>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</si>
  <si>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</si>
  <si>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</si>
  <si>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</si>
  <si>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</si>
  <si>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</si>
  <si>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</si>
  <si>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</si>
  <si>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</si>
  <si>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</si>
  <si>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</si>
  <si>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</si>
  <si>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</si>
  <si>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</si>
  <si>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</si>
  <si>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</si>
  <si>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</si>
  <si>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</si>
  <si>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</si>
  <si>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</si>
  <si>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</si>
  <si>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</si>
  <si>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</si>
  <si>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</si>
  <si>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</si>
  <si>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</si>
  <si>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</si>
  <si>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</si>
  <si>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</si>
  <si>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</si>
  <si>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</si>
  <si>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</si>
  <si>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</si>
  <si>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</si>
  <si>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</si>
  <si>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</si>
  <si>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</si>
  <si>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</si>
  <si>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</si>
  <si>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</si>
  <si>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</si>
  <si>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</si>
  <si>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</si>
  <si>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</si>
  <si>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</si>
  <si>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</si>
  <si>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</si>
  <si>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</si>
  <si>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</si>
  <si>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</si>
  <si>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</si>
  <si>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</si>
  <si>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</si>
  <si>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</si>
  <si>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</si>
  <si>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</si>
  <si>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</si>
  <si>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</si>
  <si>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</si>
  <si>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</si>
  <si>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</si>
  <si>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</si>
  <si>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</si>
  <si>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</si>
  <si>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</si>
  <si>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</si>
  <si>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</si>
  <si>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</si>
  <si>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</si>
  <si>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</si>
  <si>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</si>
  <si>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</si>
  <si>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</si>
  <si>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</si>
  <si>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</si>
  <si>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</si>
  <si>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</si>
  <si>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</si>
  <si>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</si>
  <si>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</si>
  <si>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</si>
  <si>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</si>
  <si>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</si>
  <si>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</si>
  <si>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</si>
  <si>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</si>
  <si>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</si>
  <si>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</si>
  <si>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</si>
  <si>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</si>
  <si>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</si>
  <si>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</si>
  <si>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</si>
  <si>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</si>
  <si>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</si>
  <si>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</si>
  <si>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</si>
  <si>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</si>
  <si>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</si>
  <si>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</si>
  <si>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</si>
  <si>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</si>
  <si>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</si>
  <si>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</si>
  <si>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</si>
  <si>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</si>
  <si>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</si>
  <si>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</si>
  <si>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</si>
  <si>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</si>
  <si>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</si>
  <si>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</si>
  <si>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</si>
  <si>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</si>
  <si>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</si>
  <si>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</si>
  <si>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</si>
  <si>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</si>
  <si>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</si>
  <si>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</si>
  <si>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</si>
  <si>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</si>
  <si>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</si>
  <si>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</si>
  <si>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</si>
  <si>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</si>
  <si>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</si>
  <si>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</si>
  <si>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</si>
  <si>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</si>
  <si>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</si>
  <si>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</si>
  <si>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</si>
  <si>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</si>
  <si>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</si>
  <si>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</si>
  <si>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</si>
  <si>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</si>
  <si>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</si>
  <si>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</si>
  <si>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</si>
  <si>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</si>
  <si>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</si>
  <si>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</si>
  <si>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</si>
  <si>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</si>
  <si>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</si>
  <si>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</si>
  <si>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</si>
  <si>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</si>
  <si>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</si>
  <si>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</si>
  <si>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</si>
  <si>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</si>
  <si>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</si>
  <si>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</si>
  <si>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</si>
  <si>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</si>
  <si>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</si>
  <si>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</si>
  <si>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</si>
  <si>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</si>
  <si>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</si>
  <si>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</si>
  <si>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</si>
  <si>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</si>
  <si>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</si>
  <si>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</si>
  <si>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</si>
  <si>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</si>
  <si>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</si>
  <si>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</si>
  <si>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</si>
  <si>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</si>
  <si>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</si>
  <si>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</si>
  <si>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</si>
  <si>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</si>
  <si>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</si>
  <si>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</si>
  <si>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</si>
  <si>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</si>
  <si>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</si>
  <si>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</si>
  <si>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</si>
  <si>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</si>
  <si>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</si>
  <si>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</si>
  <si>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</si>
  <si>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</si>
  <si>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</si>
  <si>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</si>
  <si>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</si>
  <si>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</si>
  <si>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</si>
  <si>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</si>
  <si>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</si>
  <si>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</si>
  <si>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</si>
  <si>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</si>
  <si>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</si>
  <si>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</si>
  <si>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</si>
  <si>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</si>
  <si>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</si>
  <si>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</si>
  <si>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</si>
  <si>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</si>
  <si>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</si>
  <si>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</si>
  <si>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</si>
  <si>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</si>
  <si>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</si>
  <si>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</si>
  <si>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</si>
  <si>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</si>
  <si>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</si>
  <si>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</si>
  <si>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</si>
  <si>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</si>
  <si>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</si>
  <si>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</si>
  <si>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</si>
  <si>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</si>
  <si>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</si>
  <si>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</si>
  <si>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</si>
  <si>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</si>
  <si>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</si>
  <si>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</si>
  <si>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</si>
  <si>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</si>
  <si>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</si>
  <si>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</si>
  <si>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</si>
  <si>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</si>
  <si>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</si>
  <si>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</si>
  <si>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</si>
  <si>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</si>
  <si>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</si>
  <si>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</si>
  <si>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</si>
  <si>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</si>
  <si>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</si>
  <si>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</si>
  <si>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</si>
  <si>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</si>
  <si>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</si>
  <si>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</si>
  <si>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</si>
  <si>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</si>
  <si>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</si>
  <si>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</si>
  <si>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</si>
  <si>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</si>
  <si>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</si>
  <si>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</si>
  <si>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</si>
  <si>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</si>
  <si>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</si>
  <si>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</si>
  <si>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</si>
  <si>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</si>
  <si>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</si>
  <si>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</si>
  <si>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</si>
  <si>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</si>
  <si>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</si>
  <si>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</si>
  <si>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</si>
  <si>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</si>
  <si>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</si>
  <si>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</si>
  <si>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</si>
  <si>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</si>
  <si>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</si>
  <si>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</si>
  <si>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</si>
  <si>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</si>
  <si>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</si>
  <si>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</si>
  <si>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</si>
  <si>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</si>
  <si>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</si>
  <si>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</si>
  <si>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</si>
  <si>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</si>
  <si>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</si>
  <si>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</si>
  <si>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</si>
  <si>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</si>
  <si>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</si>
  <si>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</si>
  <si>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</si>
  <si>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</si>
  <si>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</si>
  <si>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</si>
  <si>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</si>
  <si>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</si>
  <si>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</si>
  <si>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</si>
  <si>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</si>
  <si>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</si>
  <si>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</si>
  <si>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</si>
  <si>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</si>
  <si>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</si>
  <si>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</si>
  <si>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</si>
  <si>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</si>
  <si>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</si>
  <si>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</si>
  <si>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</si>
  <si>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</si>
  <si>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</si>
  <si>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</si>
  <si>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</si>
  <si>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</si>
  <si>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</si>
  <si>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</si>
  <si>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</si>
  <si>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</si>
  <si>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</si>
  <si>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</si>
  <si>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</si>
  <si>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</si>
  <si>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</si>
  <si>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</si>
  <si>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</si>
  <si>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</si>
  <si>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</si>
  <si>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</si>
  <si>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</si>
  <si>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</si>
  <si>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</si>
  <si>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</si>
  <si>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</si>
  <si>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</si>
  <si>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</si>
  <si>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</si>
  <si>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</si>
  <si>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</si>
  <si>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</si>
  <si>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</si>
  <si>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</si>
  <si>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</si>
  <si>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</si>
  <si>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</si>
  <si>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</si>
  <si>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</si>
  <si>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</si>
  <si>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</si>
  <si>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</si>
  <si>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</si>
  <si>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</si>
  <si>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</si>
  <si>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</si>
  <si>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</si>
  <si>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</si>
  <si>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</si>
  <si>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</si>
  <si>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</si>
  <si>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</si>
  <si>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</si>
  <si>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</si>
  <si>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</si>
  <si>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</si>
  <si>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</si>
  <si>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</si>
  <si>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</si>
  <si>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</si>
  <si>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</si>
  <si>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</si>
  <si>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</si>
  <si>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</si>
  <si>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</si>
  <si>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</si>
  <si>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</si>
  <si>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</si>
  <si>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</si>
  <si>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</si>
  <si>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</si>
  <si>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</si>
  <si>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</si>
  <si>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</si>
  <si>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</si>
  <si>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</si>
  <si>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</si>
  <si>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</si>
  <si>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</si>
  <si>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</si>
  <si>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</si>
  <si>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</si>
  <si>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</si>
  <si>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</si>
  <si>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</si>
  <si>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</si>
  <si>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</si>
  <si>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</si>
  <si>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</si>
  <si>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</si>
  <si>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</si>
  <si>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</si>
  <si>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</si>
  <si>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</si>
  <si>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</si>
  <si>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</si>
  <si>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</si>
  <si>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</si>
  <si>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</si>
  <si>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</si>
  <si>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</si>
  <si>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</si>
  <si>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</si>
  <si>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</si>
  <si>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</si>
  <si>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</si>
  <si>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</si>
  <si>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</si>
  <si>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</si>
  <si>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</si>
  <si>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</si>
  <si>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</si>
  <si>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</si>
  <si>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</si>
  <si>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</si>
  <si>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</si>
  <si>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</si>
  <si>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</si>
  <si>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</si>
  <si>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</si>
  <si>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</si>
  <si>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</si>
  <si>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</si>
  <si>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</si>
  <si>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</si>
  <si>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</si>
  <si>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</si>
  <si>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</si>
  <si>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</si>
  <si>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</si>
  <si>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</si>
  <si>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</si>
  <si>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</si>
  <si>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</si>
  <si>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</si>
  <si>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</si>
  <si>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</si>
  <si>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</si>
  <si>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</si>
  <si>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</si>
  <si>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</si>
  <si>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</si>
  <si>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</si>
  <si>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</si>
  <si>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</si>
  <si>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</si>
  <si>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</si>
  <si>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</si>
  <si>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</si>
  <si>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</si>
  <si>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</si>
  <si>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</si>
  <si>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</si>
  <si>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</si>
  <si>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</si>
  <si>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</si>
  <si>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</si>
  <si>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</si>
  <si>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</si>
  <si>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</si>
  <si>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</si>
  <si>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</si>
  <si>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</si>
  <si>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</si>
  <si>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</si>
  <si>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</si>
  <si>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</si>
  <si>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</si>
  <si>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</si>
  <si>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</si>
  <si>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</si>
  <si>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</si>
  <si>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</si>
  <si>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</si>
  <si>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</si>
  <si>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</si>
  <si>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</si>
  <si>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</si>
  <si>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</si>
  <si>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</si>
  <si>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</si>
  <si>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</si>
  <si>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</si>
  <si>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</si>
  <si>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</si>
  <si>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</si>
  <si>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</si>
  <si>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</si>
  <si>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</si>
  <si>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</si>
  <si>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</si>
  <si>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</si>
  <si>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</si>
  <si>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</si>
  <si>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</si>
  <si>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</si>
  <si>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</si>
  <si>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</si>
  <si>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</si>
  <si>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</si>
  <si>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</si>
  <si>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</si>
  <si>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</si>
  <si>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</si>
  <si>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</si>
  <si>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</si>
  <si>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</si>
  <si>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</si>
  <si>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</si>
  <si>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</si>
  <si>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</si>
  <si>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</si>
  <si>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</si>
  <si>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</si>
  <si>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</si>
  <si>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</si>
  <si>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</si>
  <si>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</si>
  <si>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</si>
  <si>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</si>
  <si>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</si>
  <si>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</si>
  <si>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</si>
  <si>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</si>
  <si>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</si>
  <si>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</si>
  <si>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</si>
  <si>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</si>
  <si>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</si>
  <si>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</si>
  <si>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</si>
  <si>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</si>
  <si>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</si>
  <si>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</si>
  <si>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</si>
  <si>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</si>
  <si>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</si>
  <si>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</si>
  <si>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</si>
  <si>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</si>
  <si>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</si>
  <si>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</si>
  <si>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</si>
  <si>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</si>
  <si>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</si>
  <si>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</si>
  <si>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</si>
  <si>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</si>
  <si>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</si>
  <si>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</si>
  <si>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</si>
  <si>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</si>
  <si>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</si>
  <si>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</si>
  <si>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</si>
  <si>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</si>
  <si>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</si>
  <si>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</si>
  <si>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</si>
  <si>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</si>
  <si>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</si>
  <si>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</si>
  <si>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</si>
  <si>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</si>
  <si>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</si>
  <si>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</si>
  <si>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</si>
  <si>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</si>
  <si>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</si>
  <si>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</si>
  <si>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</si>
  <si>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</si>
  <si>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</si>
  <si>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</si>
  <si>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</si>
  <si>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</si>
  <si>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</si>
  <si>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</si>
  <si>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</si>
  <si>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</si>
  <si>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</si>
  <si>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</si>
  <si>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</si>
  <si>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</si>
  <si>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</si>
  <si>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</si>
  <si>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</si>
  <si>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</si>
  <si>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</si>
  <si>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</si>
  <si>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</si>
  <si>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</si>
  <si>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</si>
  <si>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</si>
  <si>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</si>
  <si>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</si>
  <si>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</si>
  <si>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</si>
  <si>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</si>
  <si>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</si>
  <si>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</si>
  <si>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</si>
  <si>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</si>
  <si>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</si>
  <si>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</si>
  <si>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</si>
  <si>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</si>
  <si>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</si>
  <si>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</si>
  <si>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</si>
  <si>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</si>
  <si>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</si>
  <si>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</si>
  <si>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</si>
  <si>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</si>
  <si>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</si>
  <si>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</si>
  <si>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</si>
  <si>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</si>
  <si>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</si>
  <si>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</si>
  <si>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</si>
  <si>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</si>
  <si>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</si>
  <si>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</si>
  <si>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</si>
  <si>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</si>
  <si>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</si>
  <si>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</si>
  <si>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</si>
  <si>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</si>
  <si>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</si>
  <si>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</si>
  <si>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</si>
  <si>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</si>
  <si>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</si>
  <si>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</si>
  <si>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</si>
  <si>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</si>
  <si>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</si>
  <si>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</si>
  <si>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</si>
  <si>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</si>
  <si>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</si>
  <si>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</si>
  <si>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</si>
  <si>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</si>
  <si>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</si>
  <si>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</si>
  <si>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</si>
  <si>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</si>
  <si>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</si>
  <si>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</si>
  <si>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</si>
  <si>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</si>
  <si>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</si>
  <si>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</si>
  <si>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</si>
  <si>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</si>
  <si>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</si>
  <si>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</si>
  <si>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</si>
  <si>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</si>
  <si>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</si>
  <si>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</si>
  <si>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</si>
  <si>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</si>
  <si>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</si>
  <si>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</si>
  <si>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</si>
  <si>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</si>
  <si>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</si>
  <si>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</si>
  <si>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</si>
  <si>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</si>
  <si>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</si>
  <si>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</si>
  <si>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</si>
  <si>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</si>
  <si>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</si>
  <si>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</si>
  <si>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</si>
  <si>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</si>
  <si>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</si>
  <si>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</si>
  <si>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</si>
  <si>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</si>
  <si>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</si>
  <si>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</si>
  <si>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</si>
  <si>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</si>
  <si>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</si>
  <si>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</si>
  <si>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</si>
  <si>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</si>
  <si>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</si>
  <si>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</si>
  <si>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</si>
  <si>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</si>
  <si>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</si>
  <si>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</si>
  <si>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</si>
  <si>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</si>
  <si>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</si>
  <si>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</si>
  <si>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</si>
  <si>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</si>
  <si>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</si>
  <si>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</si>
  <si>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</si>
  <si>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</si>
  <si>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</si>
  <si>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</si>
  <si>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</si>
  <si>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</si>
  <si>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</si>
  <si>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</si>
  <si>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</si>
  <si>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</si>
  <si>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</si>
  <si>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</si>
  <si>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</si>
  <si>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</si>
  <si>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</si>
  <si>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</si>
  <si>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</si>
  <si>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</si>
  <si>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</si>
  <si>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</si>
  <si>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</si>
  <si>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</si>
  <si>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</si>
  <si>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</si>
  <si>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</si>
  <si>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</si>
  <si>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</si>
  <si>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</si>
  <si>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</si>
  <si>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</si>
  <si>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</si>
  <si>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</si>
  <si>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</si>
  <si>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</si>
  <si>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</si>
  <si>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</si>
  <si>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</si>
  <si>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</si>
  <si>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</si>
  <si>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</si>
  <si>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</si>
  <si>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</si>
  <si>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</si>
  <si>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</si>
  <si>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</si>
  <si>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</si>
  <si>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</si>
  <si>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</si>
  <si>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</si>
  <si>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</si>
  <si>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</si>
  <si>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</si>
  <si>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</si>
  <si>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</si>
  <si>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</si>
  <si>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</si>
  <si>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</si>
  <si>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</si>
  <si>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</si>
  <si>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</si>
  <si>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</si>
  <si>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</si>
  <si>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</si>
  <si>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</si>
  <si>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</si>
  <si>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</si>
  <si>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</si>
  <si>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</si>
  <si>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</si>
  <si>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</si>
  <si>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</si>
  <si>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</si>
  <si>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</si>
  <si>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</si>
  <si>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</si>
  <si>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</si>
  <si>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</si>
  <si>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</si>
  <si>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</si>
  <si>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</si>
  <si>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</si>
  <si>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</si>
  <si>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</si>
  <si>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</si>
  <si>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</si>
  <si>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</si>
  <si>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</si>
  <si>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</si>
  <si>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</si>
  <si>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</si>
  <si>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</si>
  <si>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</si>
  <si>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</si>
  <si>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</si>
  <si>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</si>
  <si>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</si>
  <si>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</si>
  <si>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</si>
  <si>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</si>
  <si>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</si>
  <si>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</si>
  <si>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</si>
  <si>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</si>
  <si>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</si>
  <si>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</si>
  <si>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</si>
  <si>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</si>
  <si>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</si>
  <si>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</si>
  <si>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</si>
  <si>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</si>
  <si>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</si>
  <si>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</si>
  <si>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</si>
  <si>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</si>
  <si>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</si>
  <si>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</si>
  <si>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</si>
  <si>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</si>
  <si>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</si>
  <si>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</si>
  <si>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</si>
  <si>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</si>
  <si>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</si>
  <si>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</si>
  <si>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</si>
  <si>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</si>
  <si>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</si>
  <si>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</si>
  <si>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</si>
  <si>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</si>
  <si>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</si>
  <si>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</si>
  <si>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</si>
  <si>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</si>
  <si>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</si>
  <si>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</si>
  <si>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</si>
  <si>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</si>
  <si>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</si>
  <si>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</si>
  <si>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</si>
  <si>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</si>
  <si>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</si>
  <si>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</si>
  <si>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</si>
  <si>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</si>
  <si>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</si>
  <si>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</si>
  <si>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</si>
  <si>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</si>
  <si>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</si>
  <si>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</si>
  <si>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</si>
  <si>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</si>
  <si>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</si>
  <si>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</si>
  <si>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</si>
  <si>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</si>
  <si>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</si>
  <si>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</si>
  <si>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</si>
  <si>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</si>
  <si>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</si>
  <si>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</si>
  <si>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</si>
  <si>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</si>
  <si>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</si>
  <si>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</si>
  <si>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</si>
  <si>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</si>
  <si>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</si>
  <si>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</si>
  <si>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</si>
  <si>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</si>
  <si>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</si>
  <si>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</si>
  <si>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</si>
  <si>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</si>
  <si>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</si>
  <si>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</si>
  <si>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</si>
  <si>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</si>
  <si>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</si>
  <si>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</si>
  <si>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</si>
  <si>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</si>
  <si>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</si>
  <si>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</si>
  <si>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</si>
  <si>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</si>
  <si>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</si>
  <si>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</si>
  <si>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</si>
  <si>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</si>
  <si>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</si>
  <si>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</si>
  <si>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</si>
  <si>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</si>
  <si>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</si>
  <si>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</si>
  <si>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</si>
  <si>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</si>
  <si>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</si>
  <si>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</si>
  <si>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</si>
  <si>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</si>
  <si>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</si>
  <si>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</si>
  <si>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</si>
  <si>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</si>
  <si>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</si>
  <si>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</si>
  <si>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</si>
  <si>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</si>
  <si>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</si>
  <si>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</si>
  <si>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</si>
  <si>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</si>
  <si>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</si>
  <si>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</si>
  <si>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</si>
  <si>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</si>
  <si>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</si>
  <si>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</si>
  <si>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</si>
  <si>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</si>
  <si>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</si>
  <si>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</si>
  <si>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</si>
  <si>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</si>
  <si>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</si>
  <si>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</si>
  <si>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</si>
  <si>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</si>
  <si>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</si>
  <si>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</si>
  <si>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</si>
  <si>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</si>
  <si>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</si>
  <si>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</si>
  <si>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</si>
  <si>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</si>
  <si>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</si>
  <si>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</si>
  <si>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</si>
  <si>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</si>
  <si>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</si>
  <si>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</si>
  <si>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</si>
  <si>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</si>
  <si>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</si>
  <si>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</si>
  <si>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</si>
  <si>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</si>
  <si>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</si>
  <si>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</si>
  <si>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</si>
  <si>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</si>
  <si>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</si>
  <si>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</si>
  <si>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</si>
  <si>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</si>
  <si>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</si>
  <si>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</si>
  <si>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</si>
  <si>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</si>
  <si>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</si>
  <si>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</si>
  <si>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</si>
  <si>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</si>
  <si>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</si>
  <si>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</si>
  <si>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</si>
  <si>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</si>
  <si>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</si>
  <si>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</si>
  <si>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</si>
  <si>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</si>
  <si>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</si>
  <si>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</si>
  <si>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</si>
  <si>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</si>
  <si>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</si>
  <si>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</si>
  <si>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</si>
  <si>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</si>
  <si>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</si>
  <si>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</si>
  <si>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</si>
  <si>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</si>
  <si>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</si>
  <si>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</si>
  <si>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</si>
  <si>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</si>
  <si>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</si>
  <si>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</si>
  <si>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</si>
  <si>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</si>
  <si>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</si>
  <si>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</si>
  <si>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</si>
  <si>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</si>
  <si>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</si>
  <si>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</si>
  <si>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</si>
  <si>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</si>
  <si>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</si>
  <si>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</si>
  <si>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</si>
  <si>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</si>
  <si>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</si>
  <si>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</si>
  <si>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</si>
  <si>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</si>
  <si>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</si>
  <si>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</si>
  <si>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</si>
  <si>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</si>
  <si>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</si>
  <si>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</si>
  <si>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</si>
  <si>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</si>
  <si>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</si>
  <si>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</si>
  <si>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</si>
  <si>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</si>
  <si>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</si>
  <si>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</si>
  <si>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</si>
  <si>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</si>
  <si>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</si>
  <si>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</si>
  <si>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</si>
  <si>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</si>
  <si>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</si>
  <si>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</si>
  <si>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</si>
  <si>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</si>
  <si>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</si>
  <si>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</si>
  <si>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</si>
  <si>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</si>
  <si>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</si>
  <si>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</si>
  <si>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</si>
  <si>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</si>
  <si>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</si>
  <si>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</si>
  <si>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</si>
  <si>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</si>
  <si>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</si>
  <si>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</si>
  <si>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</si>
  <si>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</si>
  <si>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</si>
  <si>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</si>
  <si>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</si>
  <si>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</si>
  <si>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</si>
  <si>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</si>
  <si>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</si>
  <si>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</si>
  <si>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</si>
  <si>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</si>
  <si>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</si>
  <si>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</si>
  <si>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</si>
  <si>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</si>
  <si>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</si>
  <si>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</si>
  <si>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</si>
  <si>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</si>
  <si>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</si>
  <si>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</si>
  <si>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</si>
  <si>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</si>
  <si>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</si>
  <si>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</si>
  <si>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</si>
  <si>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</si>
  <si>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</si>
  <si>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</si>
  <si>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</si>
  <si>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</si>
  <si>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</si>
  <si>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</si>
  <si>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</si>
  <si>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</si>
  <si>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</si>
  <si>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</si>
  <si>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</si>
  <si>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</si>
  <si>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</si>
  <si>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</si>
  <si>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</si>
  <si>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</si>
  <si>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</si>
  <si>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</si>
  <si>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</si>
  <si>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</si>
  <si>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</si>
  <si>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</si>
  <si>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</si>
  <si>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</si>
  <si>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</si>
  <si>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</si>
  <si>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</si>
  <si>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</si>
  <si>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</si>
  <si>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</si>
  <si>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</si>
  <si>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</si>
  <si>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</si>
  <si>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</si>
  <si>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</si>
  <si>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</si>
  <si>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</si>
  <si>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</si>
  <si>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</si>
  <si>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</si>
  <si>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</si>
  <si>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</si>
  <si>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</si>
  <si>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</si>
  <si>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</si>
  <si>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</si>
  <si>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</si>
  <si>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</si>
  <si>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</si>
  <si>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</si>
  <si>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</si>
  <si>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</si>
  <si>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</si>
  <si>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</si>
  <si>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</si>
  <si>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</si>
  <si>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</si>
  <si>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</si>
  <si>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</si>
  <si>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</si>
  <si>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</si>
  <si>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</si>
  <si>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</si>
  <si>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</si>
  <si>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</si>
  <si>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</si>
  <si>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</si>
  <si>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</si>
  <si>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</si>
  <si>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</si>
  <si>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</si>
  <si>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</si>
  <si>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</si>
  <si>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</si>
  <si>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</si>
  <si>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</si>
  <si>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</si>
  <si>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</si>
  <si>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</si>
  <si>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</si>
  <si>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</si>
  <si>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</si>
  <si>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</si>
  <si>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</si>
  <si>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</si>
  <si>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</si>
  <si>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</si>
  <si>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</si>
  <si>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</si>
  <si>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</si>
  <si>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</si>
  <si>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</si>
  <si>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</si>
  <si>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</si>
  <si>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</si>
  <si>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</si>
  <si>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</si>
  <si>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</si>
  <si>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</si>
  <si>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</si>
  <si>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</si>
  <si>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</si>
  <si>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</si>
  <si>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</si>
  <si>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</si>
  <si>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</si>
  <si>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</si>
  <si>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</si>
  <si>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</si>
  <si>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</si>
  <si>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</si>
  <si>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</si>
  <si>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</si>
  <si>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</si>
  <si>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</si>
  <si>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</si>
  <si>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</si>
  <si>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</si>
  <si>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</si>
  <si>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</si>
  <si>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</si>
  <si>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</si>
  <si>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</si>
  <si>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</si>
  <si>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</si>
  <si>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</si>
  <si>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</si>
  <si>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</si>
  <si>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</si>
  <si>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</si>
  <si>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</si>
  <si>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</si>
  <si>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</si>
  <si>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</si>
  <si>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</si>
  <si>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</si>
  <si>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</si>
  <si>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</si>
  <si>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</si>
  <si>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</si>
  <si>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</si>
  <si>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</si>
  <si>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</si>
  <si>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</si>
  <si>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</si>
  <si>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</si>
  <si>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</si>
  <si>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</si>
  <si>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</si>
  <si>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</si>
  <si>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</si>
  <si>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</si>
  <si>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</si>
  <si>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</si>
  <si>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</si>
  <si>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</si>
  <si>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</si>
  <si>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</si>
  <si>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</si>
  <si>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</si>
  <si>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</si>
  <si>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</si>
  <si>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</si>
  <si>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</si>
  <si>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</si>
  <si>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</si>
  <si>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</si>
  <si>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</si>
  <si>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</si>
  <si>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</si>
  <si>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</si>
  <si>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</si>
  <si>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</si>
  <si>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</si>
  <si>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</si>
  <si>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</si>
  <si>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</si>
  <si>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</si>
  <si>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</si>
  <si>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</si>
  <si>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</si>
  <si>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</si>
  <si>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</si>
  <si>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</si>
  <si>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</si>
  <si>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</si>
  <si>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</si>
  <si>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</si>
  <si>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</si>
  <si>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</si>
  <si>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</si>
  <si>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</si>
  <si>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</si>
  <si>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</si>
  <si>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</si>
  <si>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</si>
  <si>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</si>
  <si>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</si>
  <si>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</si>
  <si>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</si>
  <si>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</si>
  <si>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</si>
  <si>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</si>
  <si>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</si>
  <si>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</si>
  <si>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</si>
  <si>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</si>
  <si>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</si>
  <si>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</si>
  <si>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</si>
  <si>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</si>
  <si>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</si>
  <si>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</si>
  <si>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</si>
  <si>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</si>
  <si>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</si>
  <si>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</si>
  <si>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</si>
  <si>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</si>
  <si>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</si>
  <si>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</si>
  <si>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</si>
  <si>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</si>
  <si>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</si>
  <si>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</si>
  <si>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</si>
  <si>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</si>
  <si>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</si>
  <si>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</si>
  <si>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</si>
  <si>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</si>
  <si>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</si>
  <si>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</si>
  <si>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</si>
  <si>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</si>
  <si>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</si>
  <si>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</si>
  <si>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</si>
  <si>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</si>
  <si>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</si>
  <si>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</si>
  <si>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</si>
  <si>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</si>
  <si>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</si>
  <si>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</si>
  <si>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</si>
  <si>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</si>
  <si>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</si>
  <si>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</si>
  <si>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</si>
  <si>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</si>
  <si>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</si>
  <si>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</si>
  <si>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</si>
  <si>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</si>
  <si>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</si>
  <si>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</si>
  <si>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</si>
  <si>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</si>
  <si>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</si>
  <si>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</si>
  <si>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</si>
  <si>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</si>
  <si>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</si>
  <si>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</si>
  <si>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</si>
  <si>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</si>
  <si>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</si>
  <si>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</si>
  <si>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</si>
  <si>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</si>
  <si>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</si>
  <si>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</si>
  <si>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</si>
  <si>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</si>
  <si>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</si>
  <si>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</si>
  <si>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</si>
  <si>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</si>
  <si>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</si>
  <si>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</si>
  <si>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</si>
  <si>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</si>
  <si>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</si>
  <si>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</si>
  <si>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</si>
  <si>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</si>
  <si>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</si>
  <si>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</si>
  <si>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</si>
  <si>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</si>
  <si>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</si>
  <si>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</si>
  <si>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</si>
  <si>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</si>
  <si>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</si>
  <si>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</si>
  <si>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</si>
  <si>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</si>
  <si>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</si>
  <si>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</si>
  <si>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</si>
  <si>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</si>
  <si>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</si>
  <si>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</si>
  <si>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</si>
  <si>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</si>
  <si>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</si>
  <si>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</si>
  <si>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</si>
  <si>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</si>
  <si>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</si>
  <si>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</si>
  <si>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</si>
  <si>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</si>
  <si>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</si>
  <si>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</si>
  <si>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</si>
  <si>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</si>
  <si>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</si>
  <si>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</si>
  <si>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</si>
  <si>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</si>
  <si>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</si>
  <si>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</si>
  <si>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</si>
  <si>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</si>
  <si>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</si>
  <si>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</si>
  <si>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</si>
  <si>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</si>
  <si>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</si>
  <si>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</si>
  <si>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</si>
  <si>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</si>
  <si>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</si>
  <si>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</si>
  <si>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</si>
  <si>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</si>
  <si>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</si>
  <si>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</si>
  <si>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</si>
  <si>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</si>
  <si>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</si>
  <si>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</si>
  <si>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</si>
  <si>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</si>
  <si>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</si>
  <si>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</si>
  <si>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</si>
  <si>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</si>
  <si>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</si>
  <si>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</si>
  <si>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</si>
  <si>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</si>
  <si>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</si>
  <si>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</si>
  <si>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</si>
  <si>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</si>
  <si>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</si>
  <si>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</si>
  <si>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</si>
  <si>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</si>
  <si>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</si>
  <si>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</si>
  <si>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</si>
  <si>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</si>
  <si>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</si>
  <si>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</si>
  <si>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</si>
  <si>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</si>
  <si>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</si>
  <si>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</si>
  <si>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</si>
  <si>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</si>
  <si>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</si>
  <si>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</si>
  <si>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</si>
  <si>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</si>
  <si>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</si>
  <si>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</si>
  <si>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</si>
  <si>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</si>
  <si>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</si>
  <si>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</si>
  <si>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</si>
  <si>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</si>
  <si>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</si>
  <si>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</si>
  <si>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</si>
  <si>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</si>
  <si>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</si>
  <si>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</si>
  <si>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</si>
  <si>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</si>
  <si>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</si>
  <si>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</si>
  <si>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</si>
  <si>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</si>
  <si>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</si>
  <si>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</si>
  <si>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</si>
  <si>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</si>
  <si>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</si>
  <si>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</si>
  <si>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</si>
  <si>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</si>
  <si>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</si>
  <si>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</si>
  <si>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</si>
  <si>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</si>
  <si>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</si>
  <si>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</si>
  <si>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</si>
  <si>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</si>
  <si>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</si>
  <si>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</si>
  <si>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</si>
  <si>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</si>
  <si>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</si>
  <si>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</si>
  <si>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</si>
  <si>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</si>
  <si>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</si>
  <si>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</si>
  <si>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</si>
  <si>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</si>
  <si>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</si>
  <si>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</si>
  <si>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</si>
  <si>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</si>
  <si>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</si>
  <si>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</si>
  <si>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</si>
  <si>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</si>
  <si>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</si>
  <si>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</si>
  <si>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</si>
  <si>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</si>
  <si>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</si>
  <si>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</si>
  <si>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</si>
  <si>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</si>
  <si>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</si>
  <si>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</si>
  <si>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</si>
  <si>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</si>
  <si>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</si>
  <si>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</si>
  <si>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</si>
  <si>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</si>
  <si>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</si>
  <si>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</si>
  <si>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</si>
  <si>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</si>
  <si>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</si>
  <si>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</si>
  <si>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</si>
  <si>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</si>
  <si>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</si>
  <si>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</si>
  <si>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</si>
  <si>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</si>
  <si>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</si>
  <si>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</si>
  <si>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</si>
  <si>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</si>
  <si>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</si>
  <si>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</si>
  <si>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</si>
  <si>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</si>
  <si>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</si>
  <si>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</si>
  <si>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</si>
  <si>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</si>
  <si>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</si>
  <si>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</si>
  <si>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</si>
  <si>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</si>
  <si>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</si>
  <si>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</si>
  <si>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</si>
  <si>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</si>
  <si>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</si>
  <si>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</si>
  <si>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</si>
  <si>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</si>
  <si>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</si>
  <si>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</si>
  <si>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</si>
  <si>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</si>
  <si>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</si>
  <si>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</si>
  <si>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</si>
  <si>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</si>
  <si>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</si>
  <si>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</si>
  <si>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</si>
  <si>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</si>
  <si>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</si>
  <si>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</si>
  <si>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</si>
  <si>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</si>
  <si>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</si>
  <si>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</si>
  <si>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</si>
  <si>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</si>
  <si>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</si>
  <si>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</si>
  <si>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</si>
  <si>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</si>
  <si>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</si>
  <si>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</si>
  <si>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</si>
  <si>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</si>
  <si>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</si>
  <si>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</si>
  <si>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</si>
  <si>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</si>
  <si>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</si>
  <si>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</si>
  <si>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</si>
  <si>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</si>
  <si>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</si>
  <si>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</si>
  <si>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</si>
  <si>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</si>
  <si>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</si>
  <si>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</si>
  <si>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</si>
  <si>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</si>
  <si>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</si>
  <si>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</si>
  <si>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</si>
  <si>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</si>
  <si>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</si>
  <si>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</si>
  <si>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</si>
  <si>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</si>
  <si>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</si>
  <si>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</si>
  <si>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</si>
  <si>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</si>
  <si>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</si>
  <si>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</si>
  <si>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</si>
  <si>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</si>
  <si>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</si>
  <si>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</si>
  <si>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</si>
  <si>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</si>
  <si>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</si>
  <si>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</si>
  <si>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</si>
  <si>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</si>
  <si>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</si>
  <si>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</si>
  <si>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</si>
  <si>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</si>
  <si>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</si>
  <si>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</si>
  <si>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</si>
  <si>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</si>
  <si>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</si>
  <si>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</si>
  <si>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</si>
  <si>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</si>
  <si>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</si>
  <si>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</si>
  <si>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</si>
  <si>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</si>
  <si>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</si>
  <si>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</si>
  <si>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</si>
  <si>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</si>
  <si>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</si>
  <si>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</si>
  <si>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</si>
  <si>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</si>
  <si>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</si>
  <si>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</si>
  <si>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</si>
  <si>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</si>
  <si>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</si>
  <si>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</si>
  <si>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</si>
  <si>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</si>
  <si>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</si>
  <si>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</si>
  <si>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</si>
  <si>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</si>
  <si>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</si>
  <si>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</si>
  <si>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</si>
  <si>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</si>
  <si>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</si>
  <si>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</si>
  <si>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</si>
  <si>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</si>
  <si>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</si>
  <si>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</si>
  <si>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</si>
  <si>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</si>
  <si>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</si>
  <si>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</si>
  <si>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</si>
  <si>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</si>
  <si>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</si>
  <si>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</si>
  <si>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</si>
  <si>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</si>
  <si>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</si>
  <si>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</si>
  <si>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</si>
  <si>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</si>
  <si>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</si>
  <si>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</si>
  <si>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</si>
  <si>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</si>
  <si>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</si>
  <si>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</si>
  <si>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</si>
  <si>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</si>
  <si>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</si>
  <si>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</si>
  <si>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</si>
  <si>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</si>
  <si>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</si>
  <si>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</si>
  <si>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</si>
  <si>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</si>
  <si>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</si>
  <si>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</si>
  <si>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</si>
  <si>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</si>
  <si>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</si>
  <si>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</si>
  <si>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</si>
  <si>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</si>
  <si>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</si>
  <si>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</si>
  <si>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</si>
  <si>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</si>
  <si>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</si>
  <si>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</si>
  <si>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</si>
  <si>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</si>
  <si>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</si>
  <si>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</si>
  <si>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</si>
  <si>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</si>
  <si>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</si>
  <si>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</si>
  <si>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</si>
  <si>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</si>
  <si>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</si>
  <si>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</si>
  <si>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</si>
  <si>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</si>
  <si>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</si>
  <si>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</si>
  <si>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</si>
  <si>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</si>
  <si>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</si>
  <si>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</si>
  <si>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</si>
  <si>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</si>
  <si>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</si>
  <si>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</si>
  <si>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</si>
  <si>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</si>
  <si>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</si>
  <si>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</si>
  <si>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</si>
  <si>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</si>
  <si>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</si>
  <si>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</si>
  <si>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</si>
  <si>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</si>
  <si>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</si>
  <si>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</si>
  <si>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</si>
  <si>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</si>
  <si>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</si>
  <si>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</si>
  <si>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</si>
  <si>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</si>
  <si>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</si>
  <si>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</si>
  <si>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</si>
  <si>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</si>
  <si>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</si>
  <si>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</si>
  <si>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</si>
  <si>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</si>
  <si>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</si>
  <si>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</si>
  <si>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</si>
  <si>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</si>
  <si>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</si>
  <si>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</si>
  <si>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</si>
  <si>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</si>
  <si>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</si>
  <si>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</si>
  <si>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</si>
  <si>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</si>
  <si>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</si>
  <si>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</si>
  <si>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</si>
  <si>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</si>
  <si>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</si>
  <si>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</si>
  <si>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</si>
  <si>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</si>
  <si>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</si>
  <si>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</si>
  <si>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</si>
  <si>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</si>
  <si>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</si>
  <si>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</si>
  <si>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</si>
  <si>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</si>
  <si>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</si>
  <si>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</si>
  <si>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</si>
  <si>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</si>
  <si>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</si>
  <si>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</si>
  <si>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</si>
  <si>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</si>
  <si>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</si>
  <si>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</si>
  <si>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</si>
  <si>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</si>
  <si>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</si>
  <si>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</si>
  <si>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</si>
  <si>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</si>
  <si>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</si>
  <si>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</si>
  <si>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</si>
  <si>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</si>
  <si>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</si>
  <si>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</si>
  <si>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</si>
  <si>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</si>
  <si>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</si>
  <si>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</si>
  <si>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</si>
  <si>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</si>
  <si>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</si>
  <si>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</si>
  <si>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</si>
  <si>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</si>
  <si>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</si>
  <si>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</si>
  <si>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</si>
  <si>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</si>
  <si>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</si>
  <si>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</si>
  <si>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</si>
  <si>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</si>
  <si>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</si>
  <si>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</si>
  <si>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</si>
  <si>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</si>
  <si>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</si>
  <si>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</si>
  <si>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</si>
  <si>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</si>
  <si>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</si>
  <si>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</si>
  <si>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</si>
  <si>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</si>
  <si>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</si>
  <si>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</si>
  <si>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</si>
  <si>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</si>
  <si>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</si>
  <si>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</si>
  <si>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</si>
  <si>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</si>
  <si>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</si>
  <si>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</si>
  <si>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</si>
  <si>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</si>
  <si>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</si>
  <si>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</si>
  <si>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</si>
  <si>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</si>
  <si>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</si>
  <si>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</si>
  <si>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</si>
  <si>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</si>
  <si>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</si>
  <si>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</si>
  <si>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</si>
  <si>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</si>
  <si>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</si>
  <si>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</si>
  <si>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</si>
  <si>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</si>
  <si>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</si>
  <si>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</si>
  <si>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</si>
  <si>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</si>
  <si>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</si>
  <si>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</si>
  <si>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</si>
  <si>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</si>
  <si>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</si>
  <si>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</si>
  <si>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</si>
  <si>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</si>
  <si>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</si>
  <si>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</si>
  <si>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</si>
  <si>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</si>
  <si>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</si>
  <si>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</si>
  <si>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</si>
  <si>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</si>
  <si>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</si>
  <si>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</si>
  <si>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</si>
  <si>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</si>
  <si>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</si>
  <si>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</si>
  <si>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</si>
  <si>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</si>
  <si>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</si>
  <si>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</si>
  <si>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</si>
  <si>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</si>
  <si>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</si>
  <si>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</si>
  <si>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</si>
  <si>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</si>
  <si>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</si>
  <si>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</si>
  <si>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</si>
  <si>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</si>
  <si>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</si>
  <si>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</si>
  <si>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</si>
  <si>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</si>
  <si>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</si>
  <si>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</si>
  <si>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</si>
  <si>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</si>
  <si>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</si>
  <si>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</si>
  <si>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</si>
  <si>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</si>
  <si>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</si>
  <si>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</si>
  <si>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</si>
  <si>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</si>
  <si>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</si>
  <si>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</si>
  <si>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</si>
  <si>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</si>
  <si>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</si>
  <si>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</si>
  <si>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</si>
  <si>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</si>
  <si>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</si>
  <si>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</si>
  <si>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</si>
  <si>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</si>
  <si>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</si>
  <si>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</si>
  <si>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</si>
  <si>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</si>
  <si>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</si>
  <si>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</si>
  <si>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</si>
  <si>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</si>
  <si>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</si>
  <si>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</si>
  <si>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</si>
  <si>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</si>
  <si>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</si>
  <si>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</si>
  <si>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</si>
  <si>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</si>
  <si>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</si>
  <si>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</si>
  <si>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</si>
  <si>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</si>
  <si>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</si>
  <si>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</si>
  <si>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</si>
  <si>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</si>
  <si>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</si>
  <si>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</si>
  <si>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</si>
  <si>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</si>
  <si>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</si>
  <si>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</si>
  <si>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</si>
  <si>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</si>
  <si>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</si>
  <si>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</si>
  <si>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</si>
  <si>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</si>
  <si>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</si>
  <si>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</si>
  <si>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</si>
  <si>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</si>
  <si>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</si>
  <si>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</si>
  <si>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</si>
  <si>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</si>
  <si>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</si>
  <si>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</si>
  <si>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</si>
  <si>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</si>
  <si>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</si>
  <si>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</si>
  <si>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</si>
  <si>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</si>
  <si>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</si>
  <si>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</si>
  <si>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</si>
  <si>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</si>
  <si>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</si>
  <si>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</si>
  <si>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</si>
  <si>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</si>
  <si>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</si>
  <si>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</si>
  <si>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</si>
  <si>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</si>
  <si>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</si>
  <si>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</si>
  <si>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</si>
  <si>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</si>
  <si>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</si>
  <si>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</si>
  <si>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</si>
  <si>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</si>
  <si>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</si>
  <si>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</si>
  <si>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</si>
  <si>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</si>
  <si>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</si>
  <si>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</si>
  <si>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</si>
  <si>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</si>
  <si>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</si>
  <si>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</si>
  <si>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</si>
  <si>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</si>
  <si>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</si>
  <si>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</si>
  <si>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</si>
  <si>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</si>
  <si>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</si>
  <si>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</si>
  <si>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</si>
  <si>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</si>
  <si>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</si>
  <si>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</si>
  <si>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</si>
  <si>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</si>
  <si>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</si>
  <si>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</si>
  <si>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</si>
  <si>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</si>
  <si>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</si>
  <si>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</si>
  <si>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</si>
  <si>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</si>
  <si>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</si>
  <si>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</si>
  <si>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</si>
  <si>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</si>
  <si>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</si>
  <si>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</si>
  <si>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</si>
  <si>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</si>
  <si>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</si>
  <si>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</si>
  <si>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</si>
  <si>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</si>
  <si>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</si>
  <si>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</si>
  <si>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</si>
  <si>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</si>
  <si>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</si>
  <si>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</si>
  <si>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</si>
  <si>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</si>
  <si>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</si>
  <si>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</si>
  <si>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</si>
  <si>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</si>
  <si>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</si>
  <si>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</si>
  <si>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</si>
  <si>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</si>
  <si>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</si>
  <si>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</si>
  <si>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</si>
  <si>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</si>
  <si>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</si>
  <si>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</si>
  <si>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</si>
  <si>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</si>
  <si>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</si>
  <si>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</si>
  <si>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</si>
  <si>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</si>
  <si>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</si>
  <si>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</si>
  <si>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</si>
  <si>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</si>
  <si>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</si>
  <si>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</si>
  <si>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</si>
  <si>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</si>
  <si>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</si>
  <si>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</si>
  <si>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</si>
  <si>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</si>
  <si>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</si>
  <si>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</si>
  <si>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</si>
  <si>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</si>
  <si>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</si>
  <si>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</si>
  <si>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</si>
  <si>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</si>
  <si>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</si>
  <si>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</si>
  <si>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</si>
  <si>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</si>
  <si>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</si>
  <si>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</si>
  <si>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</si>
  <si>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</si>
  <si>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</si>
  <si>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</si>
  <si>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</si>
  <si>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</si>
  <si>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</si>
  <si>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</si>
  <si>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</si>
  <si>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</si>
  <si>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</si>
  <si>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</si>
  <si>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</si>
  <si>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</si>
  <si>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</si>
  <si>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</si>
  <si>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</si>
  <si>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</si>
  <si>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</si>
  <si>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</si>
  <si>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</si>
  <si>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</si>
  <si>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</si>
  <si>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</si>
  <si>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</si>
  <si>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</si>
  <si>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</si>
  <si>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</si>
  <si>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</si>
  <si>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</si>
  <si>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</si>
  <si>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</si>
  <si>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</si>
  <si>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</si>
  <si>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</si>
  <si>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</si>
  <si>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</si>
  <si>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</si>
  <si>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</si>
  <si>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</si>
  <si>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</si>
  <si>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</si>
  <si>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</si>
  <si>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</si>
  <si>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</si>
  <si>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</si>
  <si>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</si>
  <si>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</si>
  <si>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</si>
  <si>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</si>
  <si>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</si>
  <si>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</si>
  <si>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</si>
  <si>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</si>
  <si>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</si>
  <si>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</si>
  <si>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</si>
  <si>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</si>
  <si>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</si>
  <si>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</si>
  <si>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</si>
  <si>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</si>
  <si>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</si>
  <si>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</si>
  <si>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</si>
  <si>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</si>
  <si>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</si>
  <si>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</si>
  <si>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</si>
  <si>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</si>
  <si>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</si>
  <si>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</si>
  <si>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</si>
  <si>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</si>
  <si>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</si>
  <si>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</si>
  <si>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</si>
  <si>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</si>
  <si>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</si>
  <si>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</si>
  <si>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</si>
  <si>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</si>
  <si>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</si>
  <si>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</si>
  <si>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</si>
  <si>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</si>
  <si>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</si>
  <si>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</si>
  <si>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</si>
  <si>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</si>
  <si>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</si>
  <si>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</si>
  <si>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</si>
  <si>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</si>
  <si>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</si>
  <si>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</si>
  <si>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</si>
  <si>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</si>
  <si>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</si>
  <si>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</si>
  <si>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</si>
  <si>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</si>
  <si>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</si>
  <si>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</si>
  <si>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</si>
  <si>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</si>
  <si>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</si>
  <si>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</si>
  <si>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</si>
  <si>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</si>
  <si>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</si>
  <si>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</si>
  <si>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</si>
  <si>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</si>
  <si>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</si>
  <si>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</si>
  <si>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</si>
  <si>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</si>
  <si>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</si>
  <si>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</si>
  <si>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</si>
  <si>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</si>
  <si>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</si>
  <si>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</si>
  <si>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</si>
  <si>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</si>
  <si>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</si>
  <si>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</si>
  <si>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</si>
  <si>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</si>
  <si>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</si>
  <si>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</si>
  <si>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</si>
  <si>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</si>
  <si>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</si>
  <si>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</si>
  <si>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</si>
  <si>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</si>
  <si>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</si>
  <si>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</si>
  <si>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</si>
  <si>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</si>
  <si>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</si>
  <si>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</si>
  <si>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</si>
  <si>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</si>
  <si>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</si>
  <si>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</si>
  <si>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</si>
  <si>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</si>
  <si>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</si>
  <si>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</si>
  <si>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</si>
  <si>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</si>
  <si>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</si>
  <si>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</si>
  <si>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</si>
  <si>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</si>
  <si>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</si>
  <si>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</si>
  <si>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</si>
  <si>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</si>
  <si>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</si>
  <si>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</si>
  <si>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</si>
  <si>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</si>
  <si>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</si>
  <si>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</si>
  <si>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</si>
  <si>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</si>
  <si>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</si>
  <si>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</si>
  <si>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</si>
  <si>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</si>
  <si>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</si>
  <si>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</si>
  <si>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</si>
  <si>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</si>
  <si>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</si>
  <si>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</si>
  <si>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</si>
  <si>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</si>
  <si>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</si>
  <si>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</si>
  <si>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</si>
  <si>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</si>
  <si>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</si>
  <si>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</si>
  <si>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</si>
  <si>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</si>
  <si>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</si>
  <si>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</si>
  <si>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</si>
  <si>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</si>
  <si>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</si>
  <si>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</si>
  <si>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</si>
  <si>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</si>
  <si>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</si>
  <si>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</si>
  <si>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</si>
  <si>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</si>
  <si>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</si>
  <si>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</si>
  <si>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</si>
  <si>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</si>
  <si>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</si>
  <si>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</si>
  <si>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</si>
  <si>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</si>
  <si>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</si>
  <si>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</si>
  <si>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</si>
  <si>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</si>
  <si>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</si>
  <si>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</si>
  <si>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</si>
  <si>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</si>
  <si>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</si>
  <si>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</si>
  <si>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</si>
  <si>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</si>
  <si>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</si>
  <si>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</si>
  <si>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</si>
  <si>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</si>
  <si>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</si>
  <si>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</si>
  <si>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</si>
  <si>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</si>
  <si>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</si>
  <si>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</si>
  <si>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</si>
  <si>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</si>
  <si>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</si>
  <si>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</si>
  <si>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</si>
  <si>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</si>
  <si>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</si>
  <si>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</si>
  <si>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</si>
  <si>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</si>
  <si>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</si>
  <si>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</si>
  <si>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</si>
  <si>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</si>
  <si>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</si>
  <si>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</si>
  <si>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</si>
  <si>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</si>
  <si>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</si>
  <si>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</si>
  <si>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</si>
  <si>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</si>
  <si>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</si>
  <si>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</si>
  <si>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</si>
  <si>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</si>
  <si>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</si>
  <si>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</si>
  <si>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</si>
  <si>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</si>
  <si>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</si>
  <si>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</si>
  <si>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</si>
  <si>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</si>
  <si>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</si>
  <si>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</si>
  <si>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</si>
  <si>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</si>
  <si>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</si>
  <si>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</si>
  <si>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</si>
  <si>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</si>
  <si>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</si>
  <si>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</si>
  <si>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</si>
  <si>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</si>
  <si>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</si>
  <si>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</si>
  <si>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</si>
  <si>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</si>
  <si>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</si>
  <si>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</si>
  <si>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</si>
  <si>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</si>
  <si>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</si>
  <si>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</si>
  <si>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</si>
  <si>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</si>
  <si>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</si>
  <si>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</si>
  <si>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</si>
  <si>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</si>
  <si>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</si>
  <si>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</si>
  <si>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</si>
  <si>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</si>
  <si>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</si>
  <si>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</si>
  <si>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</si>
  <si>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</si>
  <si>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</si>
  <si>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</si>
  <si>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</si>
  <si>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</si>
  <si>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</si>
  <si>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</si>
  <si>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</si>
  <si>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</si>
  <si>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</si>
  <si>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</si>
  <si>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</si>
  <si>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</si>
  <si>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</si>
  <si>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</si>
  <si>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</si>
  <si>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</si>
  <si>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</si>
  <si>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</si>
  <si>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</si>
  <si>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</si>
  <si>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</si>
  <si>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</si>
  <si>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</si>
  <si>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</si>
  <si>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</si>
  <si>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</si>
  <si>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</si>
  <si>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</si>
  <si>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</si>
  <si>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</si>
  <si>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</si>
  <si>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</si>
  <si>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</si>
  <si>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</si>
  <si>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</si>
  <si>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</si>
  <si>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</si>
  <si>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</si>
  <si>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</si>
  <si>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</si>
  <si>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</si>
  <si>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</si>
  <si>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</si>
  <si>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</si>
  <si>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</si>
  <si>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</si>
  <si>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</si>
  <si>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</si>
  <si>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</si>
  <si>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</si>
  <si>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</si>
  <si>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</si>
  <si>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</si>
  <si>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</si>
  <si>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</si>
  <si>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</si>
  <si>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</si>
  <si>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</si>
  <si>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</si>
  <si>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</si>
  <si>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</si>
  <si>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</si>
  <si>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</si>
  <si>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</si>
  <si>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</si>
  <si>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</si>
  <si>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</si>
  <si>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</si>
  <si>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</si>
  <si>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</si>
  <si>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</si>
  <si>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</si>
  <si>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</si>
  <si>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</si>
  <si>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</si>
  <si>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</si>
  <si>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</si>
  <si>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</si>
  <si>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</si>
  <si>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</si>
  <si>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</si>
  <si>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</si>
  <si>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</si>
  <si>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</si>
  <si>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</si>
  <si>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</si>
  <si>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</si>
  <si>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</si>
  <si>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</si>
  <si>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</si>
  <si>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</si>
  <si>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</si>
  <si>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</si>
  <si>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</si>
  <si>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</si>
  <si>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</si>
  <si>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</si>
  <si>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</si>
  <si>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</si>
  <si>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</si>
  <si>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</si>
  <si>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</si>
  <si>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</si>
  <si>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</si>
  <si>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</si>
  <si>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</si>
  <si>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</si>
  <si>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</si>
  <si>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</si>
  <si>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</si>
  <si>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</si>
  <si>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</si>
  <si>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</si>
  <si>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</si>
  <si>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</si>
  <si>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</si>
  <si>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</si>
  <si>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</si>
  <si>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</si>
  <si>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</si>
  <si>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</si>
  <si>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</si>
  <si>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</si>
  <si>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</si>
  <si>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</si>
  <si>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</si>
  <si>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</si>
  <si>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</si>
  <si>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</si>
  <si>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</si>
  <si>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</si>
  <si>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</si>
  <si>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</si>
  <si>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</si>
  <si>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</si>
  <si>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</si>
  <si>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</si>
  <si>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</si>
  <si>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</si>
  <si>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</si>
  <si>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</si>
  <si>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</si>
  <si>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</si>
  <si>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</si>
  <si>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</si>
  <si>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</si>
  <si>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</si>
  <si>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</si>
  <si>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</si>
  <si>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</si>
  <si>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</si>
  <si>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</si>
  <si>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</si>
  <si>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</si>
  <si>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</si>
  <si>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</si>
  <si>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</si>
  <si>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</si>
  <si>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</si>
  <si>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</si>
  <si>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</si>
  <si>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</si>
  <si>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</si>
  <si>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</si>
  <si>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</si>
  <si>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</si>
  <si>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</si>
  <si>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</si>
  <si>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</si>
  <si>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</si>
  <si>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</si>
  <si>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</si>
  <si>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</si>
  <si>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</si>
  <si>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</si>
  <si>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</si>
  <si>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</si>
  <si>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</si>
  <si>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</si>
  <si>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</si>
  <si>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</si>
  <si>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</si>
  <si>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</si>
  <si>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</si>
  <si>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</si>
  <si>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</si>
  <si>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</si>
  <si>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</si>
  <si>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</si>
  <si>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</si>
  <si>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</si>
  <si>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</si>
  <si>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</si>
  <si>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</si>
  <si>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</si>
  <si>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</si>
  <si>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</si>
  <si>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</si>
  <si>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</si>
  <si>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</si>
  <si>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</si>
  <si>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</si>
  <si>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</si>
  <si>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</si>
  <si>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</si>
  <si>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</si>
  <si>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</si>
  <si>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</si>
  <si>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</si>
  <si>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</si>
  <si>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</si>
  <si>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</si>
  <si>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</si>
  <si>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</si>
  <si>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</si>
  <si>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</si>
  <si>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</si>
  <si>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</si>
  <si>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</si>
  <si>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</si>
  <si>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</si>
  <si>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</si>
  <si>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</si>
  <si>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</si>
  <si>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</si>
  <si>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</si>
  <si>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</si>
  <si>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</si>
  <si>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</si>
  <si>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</si>
  <si>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</si>
  <si>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</si>
  <si>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</si>
  <si>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</si>
  <si>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</si>
  <si>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</si>
  <si>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</si>
  <si>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</si>
  <si>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</si>
  <si>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</si>
  <si>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</si>
  <si>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</si>
  <si>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</si>
  <si>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</si>
  <si>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</si>
  <si>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</si>
  <si>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</si>
  <si>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</si>
  <si>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</si>
  <si>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</si>
  <si>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</si>
  <si>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</si>
  <si>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</si>
  <si>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</si>
  <si>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</si>
  <si>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</si>
  <si>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</si>
  <si>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</si>
  <si>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</si>
  <si>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</si>
  <si>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</si>
  <si>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</si>
  <si>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</si>
  <si>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</si>
  <si>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</si>
  <si>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</si>
  <si>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</si>
  <si>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</si>
  <si>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</si>
  <si>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</si>
  <si>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</si>
  <si>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</si>
  <si>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</si>
  <si>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</si>
  <si>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</si>
  <si>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</si>
  <si>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</si>
  <si>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</si>
  <si>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</si>
  <si>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</si>
  <si>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</si>
  <si>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</si>
  <si>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</si>
  <si>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</si>
  <si>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</si>
  <si>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</si>
  <si>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</si>
  <si>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</si>
  <si>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</si>
  <si>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</si>
  <si>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</si>
  <si>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</si>
  <si>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</si>
  <si>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</si>
  <si>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</si>
  <si>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</si>
  <si>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</si>
  <si>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</si>
  <si>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</si>
  <si>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</si>
  <si>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</si>
  <si>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</si>
  <si>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</si>
  <si>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</si>
  <si>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</si>
  <si>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</si>
  <si>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</si>
  <si>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</si>
  <si>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</si>
  <si>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</si>
  <si>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</si>
  <si>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</si>
  <si>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</si>
  <si>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</si>
  <si>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</si>
  <si>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</si>
  <si>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</si>
  <si>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</si>
  <si>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</si>
  <si>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</si>
  <si>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</si>
  <si>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</si>
  <si>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</si>
  <si>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</si>
  <si>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</si>
  <si>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</si>
  <si>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</si>
  <si>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</si>
  <si>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</si>
  <si>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</si>
  <si>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</si>
  <si>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</si>
  <si>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</si>
  <si>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</si>
  <si>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</si>
  <si>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</si>
  <si>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</si>
  <si>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</si>
  <si>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</si>
  <si>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</si>
  <si>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</si>
  <si>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</si>
  <si>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</si>
  <si>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</si>
  <si>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</si>
  <si>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</si>
  <si>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</si>
  <si>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</si>
  <si>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</si>
  <si>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</si>
  <si>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</si>
  <si>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</si>
  <si>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</si>
  <si>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</si>
  <si>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</si>
  <si>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</si>
  <si>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</si>
  <si>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</si>
  <si>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</si>
  <si>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</si>
  <si>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</si>
  <si>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</si>
  <si>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</si>
  <si>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</si>
  <si>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</si>
  <si>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</si>
  <si>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</si>
  <si>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</si>
  <si>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</si>
  <si>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</si>
  <si>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</si>
  <si>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</si>
  <si>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</si>
  <si>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</si>
  <si>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</si>
  <si>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</si>
  <si>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</si>
  <si>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</si>
  <si>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</si>
  <si>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</si>
  <si>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</si>
  <si>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</si>
  <si>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</si>
  <si>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</si>
  <si>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</si>
  <si>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</si>
  <si>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</si>
  <si>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</si>
  <si>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</si>
  <si>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</si>
  <si>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</si>
  <si>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</si>
  <si>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</si>
  <si>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</si>
  <si>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</si>
  <si>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</si>
  <si>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</si>
  <si>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</si>
  <si>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</si>
  <si>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</si>
  <si>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</si>
  <si>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</si>
  <si>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</si>
  <si>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</si>
  <si>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</si>
  <si>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</si>
  <si>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</si>
  <si>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</si>
  <si>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</si>
  <si>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</si>
  <si>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</si>
  <si>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</si>
  <si>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</si>
  <si>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</si>
  <si>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</si>
  <si>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</si>
  <si>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</si>
  <si>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</si>
  <si>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</si>
  <si>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</si>
  <si>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</si>
  <si>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</si>
  <si>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</si>
  <si>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</si>
  <si>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</si>
  <si>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</si>
  <si>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</si>
  <si>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</si>
  <si>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</si>
  <si>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</si>
  <si>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</si>
  <si>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</si>
  <si>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</si>
  <si>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</si>
  <si>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</si>
  <si>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</si>
  <si>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</si>
  <si>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</si>
  <si>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</si>
  <si>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</si>
  <si>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</si>
  <si>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</si>
  <si>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</si>
  <si>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</si>
  <si>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</si>
  <si>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</si>
  <si>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</si>
  <si>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</si>
  <si>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</si>
  <si>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</si>
  <si>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</si>
  <si>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</si>
  <si>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</si>
  <si>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</si>
  <si>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</si>
  <si>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</si>
  <si>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</si>
  <si>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</si>
  <si>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</si>
  <si>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</si>
  <si>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</si>
  <si>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</si>
  <si>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</si>
  <si>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</si>
  <si>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</si>
  <si>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</si>
  <si>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</si>
  <si>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</si>
  <si>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</si>
  <si>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</si>
  <si>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</si>
  <si>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</si>
  <si>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</si>
  <si>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</si>
  <si>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</si>
  <si>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</si>
  <si>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</si>
  <si>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</si>
  <si>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</si>
  <si>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</si>
  <si>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</si>
  <si>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</si>
  <si>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</si>
  <si>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</si>
  <si>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</si>
  <si>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</si>
  <si>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</si>
  <si>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</si>
  <si>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</si>
  <si>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</si>
  <si>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</si>
  <si>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</si>
  <si>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</si>
  <si>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</si>
  <si>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</si>
  <si>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</si>
  <si>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</si>
  <si>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</si>
  <si>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</si>
  <si>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</si>
  <si>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</si>
  <si>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</si>
  <si>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</si>
  <si>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</si>
  <si>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</si>
  <si>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</si>
  <si>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</si>
  <si>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</si>
  <si>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</si>
  <si>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</si>
  <si>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</si>
  <si>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</si>
  <si>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</si>
  <si>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</si>
  <si>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</si>
  <si>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</si>
  <si>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</si>
  <si>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</si>
  <si>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</si>
  <si>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</si>
  <si>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</si>
  <si>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</si>
  <si>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</si>
  <si>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</si>
  <si>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</si>
  <si>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</si>
  <si>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</si>
  <si>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</si>
  <si>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</si>
  <si>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</si>
  <si>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</si>
  <si>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</si>
  <si>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</si>
  <si>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</si>
  <si>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</si>
  <si>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</si>
  <si>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</si>
  <si>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</si>
  <si>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</si>
  <si>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</si>
  <si>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</si>
  <si>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</si>
  <si>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</si>
  <si>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</si>
  <si>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</si>
  <si>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</si>
  <si>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</si>
  <si>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</si>
  <si>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</si>
  <si>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</si>
  <si>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</si>
  <si>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</si>
  <si>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</si>
  <si>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</si>
  <si>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</si>
  <si>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</si>
  <si>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</si>
  <si>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</si>
  <si>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</si>
  <si>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</si>
  <si>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</si>
  <si>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</si>
  <si>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</si>
  <si>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</si>
  <si>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</si>
  <si>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</si>
  <si>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</si>
  <si>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</si>
  <si>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</si>
  <si>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</si>
  <si>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</si>
  <si>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</si>
  <si>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</si>
  <si>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</si>
  <si>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</si>
  <si>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</si>
  <si>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</si>
  <si>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</si>
  <si>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</si>
  <si>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</si>
  <si>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</si>
  <si>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</si>
  <si>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</si>
  <si>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</si>
  <si>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</si>
  <si>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</si>
  <si>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</si>
  <si>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</si>
  <si>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</si>
  <si>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</si>
  <si>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</si>
  <si>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</si>
  <si>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</si>
  <si>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</si>
  <si>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</si>
  <si>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</si>
  <si>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</si>
  <si>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</si>
  <si>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</si>
  <si>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</si>
  <si>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</si>
  <si>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</si>
  <si>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</si>
  <si>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</si>
  <si>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</si>
  <si>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</si>
  <si>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</si>
  <si>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</si>
  <si>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</si>
  <si>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</si>
  <si>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</si>
  <si>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</si>
  <si>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</si>
  <si>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</si>
  <si>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</si>
  <si>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</si>
  <si>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</si>
  <si>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</si>
  <si>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</si>
  <si>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</si>
  <si>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</si>
  <si>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</si>
  <si>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</si>
  <si>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</si>
  <si>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</si>
  <si>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</si>
  <si>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</si>
  <si>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</si>
  <si>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</si>
  <si>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</si>
  <si>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</si>
  <si>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</si>
  <si>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</si>
  <si>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</si>
  <si>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</si>
  <si>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</si>
  <si>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</si>
  <si>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</si>
  <si>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</si>
  <si>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</si>
  <si>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</si>
  <si>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</si>
  <si>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</si>
  <si>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</si>
  <si>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</si>
  <si>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</si>
  <si>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</si>
  <si>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</si>
  <si>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</si>
  <si>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</si>
  <si>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</si>
  <si>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</si>
  <si>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</si>
  <si>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</si>
  <si>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</si>
  <si>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</si>
  <si>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</si>
  <si>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</si>
  <si>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</si>
  <si>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</si>
  <si>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</si>
  <si>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</si>
  <si>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</si>
  <si>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</si>
  <si>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</si>
  <si>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</si>
  <si>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</si>
  <si>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</si>
  <si>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</si>
  <si>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</si>
  <si>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</si>
  <si>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</si>
  <si>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</si>
  <si>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</si>
  <si>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</si>
  <si>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</si>
  <si>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</si>
  <si>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</si>
  <si>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</si>
  <si>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</si>
  <si>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</si>
  <si>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</si>
  <si>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</si>
  <si>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</si>
  <si>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</si>
  <si>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</si>
  <si>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</si>
  <si>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</si>
  <si>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</si>
  <si>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</si>
  <si>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</si>
  <si>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</si>
  <si>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</si>
  <si>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</si>
  <si>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</si>
  <si>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</si>
  <si>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</si>
  <si>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</si>
  <si>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</si>
  <si>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</si>
  <si>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</si>
  <si>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</si>
  <si>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</si>
  <si>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</si>
  <si>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</si>
  <si>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</si>
  <si>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</si>
  <si>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</si>
  <si>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</si>
  <si>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</si>
  <si>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</si>
  <si>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</si>
  <si>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</si>
  <si>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</si>
  <si>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</si>
  <si>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</si>
  <si>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</si>
  <si>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</si>
  <si>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</si>
  <si>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</si>
  <si>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</si>
  <si>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</si>
  <si>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</si>
  <si>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</si>
  <si>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</si>
  <si>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</si>
  <si>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</si>
  <si>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</si>
  <si>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</si>
  <si>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</si>
  <si>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</si>
  <si>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</si>
  <si>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</si>
  <si>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</si>
  <si>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</si>
  <si>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</si>
  <si>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</si>
  <si>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</si>
  <si>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</si>
  <si>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</si>
  <si>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</si>
  <si>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</si>
  <si>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</si>
  <si>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</si>
  <si>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</si>
  <si>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</si>
  <si>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</si>
  <si>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</si>
  <si>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</si>
  <si>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</si>
  <si>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</si>
  <si>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</si>
  <si>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</si>
  <si>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</si>
  <si>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</si>
  <si>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</si>
  <si>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</si>
  <si>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</si>
  <si>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</si>
  <si>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</si>
  <si>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</si>
  <si>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</si>
  <si>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</si>
  <si>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</si>
  <si>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</si>
  <si>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</si>
  <si>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</si>
  <si>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</si>
  <si>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</si>
  <si>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</si>
  <si>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</si>
  <si>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</si>
  <si>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</si>
  <si>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</si>
  <si>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</si>
  <si>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</si>
  <si>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</si>
  <si>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</si>
  <si>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</si>
  <si>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</si>
  <si>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</si>
  <si>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</si>
  <si>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</si>
  <si>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</si>
  <si>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</si>
  <si>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</si>
  <si>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</si>
  <si>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</si>
  <si>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</si>
  <si>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</si>
  <si>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</si>
  <si>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</si>
  <si>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</si>
  <si>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</si>
  <si>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</si>
  <si>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</si>
  <si>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</si>
  <si>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</si>
  <si>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</si>
  <si>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</si>
  <si>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</si>
  <si>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</si>
  <si>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</si>
  <si>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</si>
  <si>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</si>
  <si>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</si>
  <si>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</si>
  <si>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</si>
  <si>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</si>
  <si>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</si>
  <si>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</si>
  <si>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</si>
  <si>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</si>
  <si>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</si>
  <si>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</si>
  <si>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</si>
  <si>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</si>
  <si>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</si>
  <si>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</si>
  <si>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</si>
  <si>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</si>
  <si>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</si>
  <si>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</si>
  <si>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</si>
  <si>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</si>
  <si>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</si>
  <si>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</si>
  <si>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</si>
  <si>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</si>
  <si>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</si>
  <si>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</si>
  <si>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</si>
  <si>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</si>
  <si>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</si>
  <si>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</si>
  <si>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</si>
  <si>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</si>
  <si>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</si>
  <si>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</si>
  <si>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</si>
  <si>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</si>
  <si>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</si>
  <si>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</si>
  <si>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</si>
  <si>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</si>
  <si>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</si>
  <si>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</si>
  <si>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</si>
  <si>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</si>
  <si>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</si>
  <si>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</si>
  <si>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</si>
  <si>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</si>
  <si>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</si>
  <si>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</si>
  <si>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</si>
  <si>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</si>
  <si>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</si>
  <si>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</si>
  <si>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</si>
  <si>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</si>
  <si>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</si>
  <si>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</si>
  <si>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</si>
  <si>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</si>
  <si>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</si>
  <si>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</si>
  <si>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</si>
  <si>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</si>
  <si>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</si>
  <si>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</si>
  <si>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</si>
  <si>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</si>
  <si>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</si>
  <si>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</si>
  <si>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</si>
  <si>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</si>
  <si>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</si>
  <si>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</si>
  <si>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</si>
  <si>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</si>
  <si>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</si>
  <si>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</si>
  <si>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</si>
  <si>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</si>
  <si>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</si>
  <si>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</si>
  <si>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</si>
  <si>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</si>
  <si>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</si>
  <si>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</si>
  <si>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</si>
  <si>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</si>
  <si>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</si>
  <si>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</si>
  <si>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</si>
  <si>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</si>
  <si>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</si>
  <si>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</si>
  <si>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</si>
  <si>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</si>
  <si>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</si>
  <si>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</si>
  <si>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</si>
  <si>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</si>
  <si>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</si>
  <si>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</si>
  <si>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</si>
  <si>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</si>
  <si>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</si>
  <si>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</si>
  <si>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</si>
  <si>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</si>
  <si>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</si>
  <si>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</si>
  <si>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</si>
  <si>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</si>
  <si>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</si>
  <si>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</si>
  <si>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</si>
  <si>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</si>
  <si>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</si>
  <si>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</si>
  <si>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</si>
  <si>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</si>
  <si>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</si>
  <si>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</si>
  <si>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</si>
  <si>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</si>
  <si>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</si>
  <si>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</si>
  <si>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</si>
  <si>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</si>
  <si>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</si>
  <si>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</si>
  <si>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</si>
  <si>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</si>
  <si>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</si>
  <si>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</si>
  <si>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</si>
  <si>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</si>
  <si>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</si>
  <si>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</si>
  <si>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</si>
  <si>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</si>
  <si>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</si>
  <si>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</si>
  <si>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</si>
  <si>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</si>
  <si>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</si>
  <si>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</si>
  <si>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</si>
  <si>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</si>
  <si>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</si>
  <si>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</si>
  <si>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</si>
  <si>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</si>
  <si>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</si>
  <si>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</si>
  <si>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</si>
  <si>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</si>
  <si>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</si>
  <si>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</si>
  <si>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</si>
  <si>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</si>
  <si>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</si>
  <si>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</si>
  <si>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</si>
  <si>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</si>
  <si>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</si>
  <si>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</si>
  <si>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</si>
  <si>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</si>
  <si>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</si>
  <si>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</si>
  <si>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</si>
  <si>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</si>
  <si>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</si>
  <si>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</si>
  <si>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</si>
  <si>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</si>
  <si>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</si>
  <si>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</si>
  <si>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</si>
  <si>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</si>
  <si>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</si>
  <si>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</si>
  <si>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</si>
  <si>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</si>
  <si>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</si>
  <si>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</si>
  <si>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</si>
  <si>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</si>
  <si>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</si>
  <si>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</si>
  <si>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</si>
  <si>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</si>
  <si>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</si>
  <si>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</si>
  <si>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</si>
  <si>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</si>
  <si>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</si>
  <si>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</si>
  <si>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</si>
  <si>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</si>
  <si>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</si>
  <si>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</si>
  <si>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</si>
  <si>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</si>
  <si>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</si>
  <si>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</si>
  <si>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</si>
  <si>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</si>
  <si>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</si>
  <si>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</si>
  <si>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</si>
  <si>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</si>
  <si>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</si>
  <si>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</si>
  <si>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</si>
  <si>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</si>
  <si>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</si>
  <si>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</si>
  <si>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</si>
  <si>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</si>
  <si>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</si>
  <si>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</si>
  <si>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</si>
  <si>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</si>
  <si>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</si>
  <si>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</si>
  <si>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</si>
  <si>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</si>
  <si>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</si>
  <si>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</si>
  <si>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</si>
  <si>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</si>
  <si>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</si>
  <si>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</si>
  <si>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</si>
  <si>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</si>
  <si>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</si>
  <si>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</si>
  <si>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</si>
  <si>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</si>
  <si>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</si>
  <si>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</si>
  <si>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</si>
  <si>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</si>
  <si>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</si>
  <si>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</si>
  <si>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</si>
  <si>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</si>
  <si>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</si>
  <si>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</si>
  <si>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</si>
  <si>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</si>
  <si>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</si>
  <si>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</si>
  <si>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</si>
  <si>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</si>
  <si>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</si>
  <si>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</si>
  <si>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</si>
  <si>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</si>
  <si>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</si>
  <si>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</si>
  <si>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</si>
  <si>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</si>
  <si>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</si>
  <si>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</si>
  <si>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</si>
  <si>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</si>
  <si>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</si>
  <si>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</si>
  <si>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</si>
  <si>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</si>
  <si>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</si>
  <si>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</si>
  <si>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</si>
  <si>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</si>
  <si>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</si>
  <si>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</si>
  <si>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</si>
  <si>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</si>
  <si>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</si>
  <si>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</si>
  <si>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</si>
  <si>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</si>
  <si>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</si>
  <si>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</si>
  <si>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</si>
  <si>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</si>
  <si>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</si>
  <si>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</si>
  <si>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</si>
  <si>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</si>
  <si>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</si>
  <si>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</si>
  <si>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</si>
  <si>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</si>
  <si>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</si>
  <si>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</si>
  <si>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</si>
  <si>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</si>
  <si>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</si>
  <si>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</si>
  <si>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</si>
  <si>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</si>
  <si>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</si>
  <si>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</si>
  <si>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</si>
  <si>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</si>
  <si>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</si>
  <si>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</si>
  <si>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</si>
  <si>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</si>
  <si>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</si>
  <si>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</si>
  <si>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</si>
  <si>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</si>
  <si>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</si>
  <si>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</si>
  <si>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</si>
  <si>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</si>
  <si>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</si>
  <si>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</si>
  <si>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</si>
  <si>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</si>
  <si>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</si>
  <si>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</si>
  <si>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</si>
  <si>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</si>
  <si>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</si>
  <si>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</si>
  <si>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</si>
  <si>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</si>
  <si>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</si>
  <si>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</si>
  <si>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</si>
  <si>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</si>
  <si>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</si>
  <si>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</si>
  <si>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</si>
  <si>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</si>
  <si>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</si>
  <si>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</si>
  <si>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</si>
  <si>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</si>
  <si>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</si>
  <si>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</si>
  <si>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</si>
  <si>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</si>
  <si>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</si>
  <si>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</si>
  <si>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</si>
  <si>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</si>
  <si>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</si>
  <si>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</si>
  <si>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</si>
  <si>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</si>
  <si>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</si>
  <si>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</si>
  <si>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</si>
  <si>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</si>
  <si>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</si>
  <si>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</si>
  <si>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</si>
  <si>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</si>
  <si>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</si>
  <si>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</si>
  <si>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</si>
  <si>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</si>
  <si>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</si>
  <si>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</si>
  <si>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</si>
  <si>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</si>
  <si>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</si>
  <si>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</si>
  <si>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</si>
  <si>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</si>
  <si>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</si>
  <si>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</si>
  <si>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</si>
  <si>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</si>
  <si>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</si>
  <si>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</si>
  <si>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</si>
  <si>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</si>
  <si>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</si>
  <si>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</si>
  <si>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</si>
  <si>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</si>
  <si>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</si>
  <si>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</si>
  <si>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</si>
  <si>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</si>
  <si>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</si>
  <si>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</si>
  <si>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</si>
  <si>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</si>
  <si>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</si>
  <si>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</si>
  <si>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</si>
  <si>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</si>
  <si>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</si>
  <si>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</si>
  <si>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</si>
  <si>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</si>
  <si>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</si>
  <si>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</si>
  <si>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</si>
  <si>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</si>
  <si>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</si>
  <si>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</si>
  <si>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</si>
  <si>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</si>
  <si>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</si>
  <si>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</si>
  <si>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</si>
  <si>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</si>
  <si>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</si>
  <si>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</si>
  <si>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</si>
  <si>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</si>
  <si>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</si>
  <si>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</si>
  <si>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</si>
  <si>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</si>
  <si>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</si>
  <si>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</si>
  <si>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</si>
  <si>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</si>
  <si>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</si>
  <si>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</si>
  <si>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</si>
  <si>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</si>
  <si>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</si>
  <si>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</si>
  <si>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</si>
  <si>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</si>
  <si>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</si>
  <si>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</si>
  <si>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</si>
  <si>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</si>
  <si>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</si>
  <si>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</si>
  <si>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</si>
  <si>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</si>
  <si>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</si>
  <si>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</si>
  <si>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</si>
  <si>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</si>
  <si>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</si>
  <si>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</si>
  <si>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</si>
  <si>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</si>
  <si>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</si>
  <si>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</si>
  <si>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</si>
  <si>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</si>
  <si>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</si>
  <si>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</si>
  <si>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</si>
  <si>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</si>
  <si>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</si>
  <si>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</si>
  <si>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</si>
  <si>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</si>
  <si>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</si>
  <si>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</si>
  <si>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</si>
  <si>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</si>
  <si>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</si>
  <si>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</si>
  <si>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</si>
  <si>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</si>
  <si>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</si>
  <si>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</si>
  <si>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</si>
  <si>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</si>
  <si>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</si>
  <si>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</si>
  <si>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</si>
  <si>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</si>
  <si>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</si>
  <si>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</si>
  <si>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</si>
  <si>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</si>
  <si>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</si>
  <si>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</si>
  <si>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</si>
  <si>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</si>
  <si>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</si>
  <si>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</si>
  <si>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</si>
  <si>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</si>
  <si>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</si>
  <si>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</si>
  <si>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</si>
  <si>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</si>
  <si>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</si>
  <si>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</si>
  <si>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</si>
  <si>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</si>
  <si>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</si>
  <si>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</si>
  <si>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</si>
  <si>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</si>
  <si>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</si>
  <si>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</si>
  <si>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</si>
  <si>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</si>
  <si>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</si>
  <si>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</si>
  <si>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</si>
  <si>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</si>
  <si>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</si>
  <si>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</si>
  <si>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</si>
  <si>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</si>
  <si>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</si>
  <si>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</si>
  <si>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</si>
  <si>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</si>
  <si>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</si>
  <si>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</si>
  <si>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</si>
  <si>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</si>
  <si>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</si>
  <si>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</si>
  <si>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</si>
  <si>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</si>
  <si>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</si>
  <si>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</si>
  <si>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</si>
  <si>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</si>
  <si>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</si>
  <si>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</si>
  <si>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</si>
  <si>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</si>
  <si>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</si>
  <si>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</si>
  <si>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</si>
  <si>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</si>
  <si>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</si>
  <si>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</si>
  <si>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</si>
  <si>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</si>
  <si>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</si>
  <si>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</si>
  <si>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</si>
  <si>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</si>
  <si>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</si>
  <si>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</si>
  <si>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</si>
  <si>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</si>
  <si>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</si>
  <si>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</si>
  <si>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</si>
  <si>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</si>
  <si>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</si>
  <si>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</si>
  <si>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</si>
  <si>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</si>
  <si>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</si>
  <si>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</si>
  <si>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</si>
  <si>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</si>
  <si>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</si>
  <si>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</si>
  <si>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</si>
  <si>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</si>
  <si>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</si>
  <si>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</si>
  <si>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</si>
  <si>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</si>
  <si>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</si>
  <si>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</si>
  <si>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</si>
  <si>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</si>
  <si>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</si>
  <si>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</si>
  <si>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</si>
  <si>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</si>
  <si>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</si>
  <si>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</si>
  <si>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</si>
  <si>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</si>
  <si>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</si>
  <si>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</si>
  <si>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</si>
  <si>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</si>
  <si>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</si>
  <si>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</si>
  <si>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</si>
  <si>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</si>
  <si>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</si>
  <si>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</si>
  <si>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</si>
  <si>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</si>
  <si>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</si>
  <si>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</si>
  <si>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</si>
  <si>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</si>
  <si>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</si>
  <si>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</si>
  <si>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</si>
  <si>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</si>
  <si>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</si>
  <si>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</si>
  <si>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</si>
  <si>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</si>
  <si>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</si>
  <si>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</si>
  <si>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</si>
  <si>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</si>
  <si>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</si>
  <si>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</si>
  <si>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</si>
  <si>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</si>
  <si>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</si>
  <si>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</si>
  <si>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</si>
  <si>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</si>
  <si>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</si>
  <si>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</si>
  <si>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</si>
  <si>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</si>
  <si>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</si>
  <si>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</si>
  <si>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</si>
  <si>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</si>
  <si>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</si>
  <si>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</si>
  <si>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</si>
  <si>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</si>
  <si>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</si>
  <si>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</si>
  <si>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</si>
  <si>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</si>
  <si>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</si>
  <si>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</si>
  <si>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</si>
  <si>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</si>
  <si>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</si>
  <si>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</si>
  <si>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</si>
  <si>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</si>
  <si>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</si>
  <si>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</si>
  <si>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</si>
  <si>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</si>
  <si>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</si>
  <si>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</si>
  <si>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</si>
  <si>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</si>
  <si>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</si>
  <si>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</si>
  <si>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</si>
  <si>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</si>
  <si>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</si>
  <si>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</si>
  <si>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</si>
  <si>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</si>
  <si>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</si>
  <si>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</si>
  <si>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</si>
  <si>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</si>
  <si>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</si>
  <si>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</si>
  <si>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</si>
  <si>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</si>
  <si>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</si>
  <si>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</si>
  <si>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</si>
  <si>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</si>
  <si>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</si>
  <si>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</si>
  <si>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</si>
  <si>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</si>
  <si>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</si>
  <si>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</si>
  <si>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</si>
  <si>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</si>
  <si>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</si>
  <si>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</si>
  <si>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</si>
  <si>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</si>
  <si>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</si>
  <si>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</si>
  <si>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</si>
  <si>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</si>
  <si>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</si>
  <si>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</si>
  <si>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</si>
  <si>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</si>
  <si>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</si>
  <si>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</si>
  <si>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</si>
  <si>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</si>
  <si>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</si>
  <si>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</si>
  <si>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</si>
  <si>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</si>
  <si>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</si>
  <si>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</si>
  <si>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</si>
  <si>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</si>
  <si>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</si>
  <si>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</si>
  <si>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</si>
  <si>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</si>
  <si>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</si>
  <si>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</si>
  <si>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</si>
  <si>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</si>
  <si>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</si>
  <si>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</si>
  <si>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</si>
  <si>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</si>
  <si>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</si>
  <si>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</si>
  <si>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</si>
  <si>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</si>
  <si>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</si>
  <si>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</si>
  <si>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</si>
  <si>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</si>
  <si>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</si>
  <si>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</si>
  <si>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</si>
  <si>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</si>
  <si>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</si>
  <si>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</si>
  <si>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</si>
  <si>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</si>
  <si>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</si>
  <si>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</si>
  <si>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</si>
  <si>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</si>
  <si>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</si>
  <si>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</si>
  <si>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</si>
  <si>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</si>
  <si>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</si>
  <si>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</si>
  <si>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</si>
  <si>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</si>
  <si>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</si>
  <si>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</si>
  <si>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</si>
  <si>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</si>
  <si>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</si>
  <si>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</si>
  <si>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</si>
  <si>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</si>
  <si>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</si>
  <si>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</si>
  <si>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</si>
  <si>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</si>
  <si>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</si>
  <si>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</si>
  <si>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</si>
  <si>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</si>
  <si>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</si>
  <si>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</si>
  <si>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</si>
  <si>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</si>
  <si>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</si>
  <si>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</si>
  <si>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</si>
  <si>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</si>
  <si>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</si>
  <si>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</si>
  <si>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</si>
  <si>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</si>
  <si>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</si>
  <si>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</si>
  <si>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</si>
  <si>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</si>
  <si>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</si>
  <si>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</si>
  <si>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</si>
  <si>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</si>
  <si>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</si>
  <si>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</si>
  <si>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</si>
  <si>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</si>
  <si>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</si>
  <si>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</si>
  <si>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</si>
  <si>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</si>
  <si>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</si>
  <si>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</si>
  <si>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</si>
  <si>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</si>
  <si>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</si>
  <si>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</si>
  <si>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</si>
  <si>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</si>
  <si>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</si>
  <si>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</si>
  <si>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</si>
  <si>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</si>
  <si>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</si>
  <si>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</si>
  <si>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</si>
  <si>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</si>
  <si>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</si>
  <si>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</si>
  <si>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</si>
  <si>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</si>
  <si>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</si>
  <si>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</si>
  <si>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</si>
  <si>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</si>
  <si>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</si>
  <si>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</si>
  <si>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</si>
  <si>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</si>
  <si>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</si>
  <si>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</si>
  <si>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</si>
  <si>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</si>
  <si>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</si>
  <si>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</si>
  <si>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</si>
  <si>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</si>
  <si>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</si>
  <si>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</si>
  <si>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</si>
  <si>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</si>
  <si>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</si>
  <si>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</si>
  <si>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</si>
  <si>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</si>
  <si>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</si>
  <si>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</si>
  <si>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</si>
  <si>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</si>
  <si>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</si>
  <si>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</si>
  <si>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</si>
  <si>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</si>
  <si>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</si>
  <si>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</si>
  <si>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</si>
  <si>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</si>
  <si>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</si>
  <si>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</si>
  <si>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</si>
  <si>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</si>
  <si>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</si>
  <si>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</si>
  <si>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</si>
  <si>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</si>
  <si>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</si>
  <si>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</si>
  <si>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</si>
  <si>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</si>
  <si>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</si>
  <si>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</si>
  <si>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</si>
  <si>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</si>
  <si>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</si>
  <si>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</si>
  <si>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</si>
  <si>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</si>
  <si>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</si>
  <si>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</si>
  <si>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</si>
  <si>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</si>
  <si>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</si>
  <si>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</si>
  <si>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</si>
  <si>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</si>
  <si>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</si>
  <si>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</si>
  <si>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</si>
  <si>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</si>
  <si>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</si>
  <si>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</si>
  <si>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</si>
  <si>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</si>
  <si>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</si>
  <si>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</si>
  <si>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</si>
  <si>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</si>
  <si>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</si>
  <si>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</si>
  <si>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</si>
  <si>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</si>
  <si>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</si>
  <si>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</si>
  <si>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</si>
  <si>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</si>
  <si>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</si>
  <si>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</si>
  <si>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</si>
  <si>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</si>
  <si>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</si>
  <si>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</si>
  <si>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</si>
  <si>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</si>
  <si>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</si>
  <si>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</si>
  <si>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</si>
  <si>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</si>
  <si>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</si>
  <si>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</si>
  <si>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</si>
  <si>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</si>
  <si>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</si>
  <si>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</si>
  <si>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</si>
  <si>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</si>
  <si>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</si>
  <si>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</si>
  <si>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</si>
  <si>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</si>
  <si>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</si>
  <si>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</si>
  <si>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</si>
  <si>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</si>
  <si>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</si>
  <si>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</si>
  <si>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</si>
  <si>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</si>
  <si>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</si>
  <si>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</si>
  <si>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</si>
  <si>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</si>
  <si>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</si>
  <si>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</si>
  <si>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</si>
  <si>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</si>
  <si>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</si>
  <si>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</si>
  <si>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</si>
  <si>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</si>
  <si>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</si>
  <si>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</si>
  <si>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</si>
  <si>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</si>
  <si>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</si>
  <si>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</si>
  <si>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</si>
  <si>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</si>
  <si>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</si>
  <si>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</si>
  <si>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</si>
  <si>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</si>
  <si>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</si>
  <si>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</si>
  <si>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</si>
  <si>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</si>
  <si>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</si>
  <si>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</si>
  <si>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</si>
  <si>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</si>
  <si>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</si>
  <si>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</si>
  <si>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</si>
  <si>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</si>
  <si>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</si>
  <si>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</si>
  <si>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</si>
  <si>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</si>
  <si>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</si>
  <si>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</si>
  <si>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</si>
  <si>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</si>
  <si>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</si>
  <si>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</si>
  <si>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</si>
  <si>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</si>
  <si>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</si>
  <si>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</si>
  <si>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</si>
  <si>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</si>
  <si>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</si>
  <si>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</si>
  <si>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</si>
  <si>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</si>
  <si>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</si>
  <si>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</si>
  <si>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</si>
  <si>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</si>
  <si>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</si>
  <si>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</si>
  <si>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</si>
  <si>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</si>
  <si>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</si>
  <si>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</si>
  <si>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</si>
  <si>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</si>
  <si>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</si>
  <si>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</si>
  <si>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</si>
  <si>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</si>
  <si>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</si>
  <si>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</si>
  <si>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</si>
  <si>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</si>
  <si>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</si>
  <si>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</si>
  <si>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</si>
  <si>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</si>
  <si>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</si>
  <si>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</si>
  <si>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</si>
  <si>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</si>
  <si>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</si>
  <si>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</si>
  <si>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</si>
  <si>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</si>
  <si>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</si>
  <si>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</si>
  <si>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</si>
  <si>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</si>
  <si>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</si>
  <si>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</si>
  <si>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</si>
  <si>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</si>
  <si>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</si>
  <si>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</si>
  <si>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</si>
  <si>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</si>
  <si>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</si>
  <si>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</si>
  <si>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</si>
  <si>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</si>
  <si>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</si>
  <si>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</si>
  <si>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</si>
  <si>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</si>
  <si>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</si>
  <si>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</si>
  <si>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</si>
  <si>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</si>
  <si>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</si>
  <si>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</si>
  <si>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</si>
  <si>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</si>
  <si>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</si>
  <si>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</si>
  <si>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</si>
  <si>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</si>
  <si>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</si>
  <si>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</si>
  <si>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</si>
  <si>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</si>
  <si>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</si>
  <si>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</si>
  <si>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</si>
  <si>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</si>
  <si>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</si>
  <si>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</si>
  <si>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</si>
  <si>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</si>
  <si>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</si>
  <si>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</si>
  <si>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</si>
  <si>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</si>
  <si>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</si>
  <si>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</si>
  <si>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</si>
  <si>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</si>
  <si>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</si>
  <si>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</si>
  <si>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</si>
  <si>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</si>
  <si>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</si>
  <si>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</si>
  <si>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</si>
  <si>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</si>
  <si>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</si>
  <si>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</si>
  <si>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</si>
  <si>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</si>
  <si>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</si>
  <si>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</si>
  <si>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</si>
  <si>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</si>
  <si>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</si>
  <si>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</si>
  <si>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</si>
  <si>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</si>
  <si>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</si>
  <si>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</si>
  <si>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</si>
  <si>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</si>
  <si>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</si>
  <si>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</si>
  <si>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</si>
  <si>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</si>
  <si>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</si>
  <si>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</si>
  <si>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</si>
  <si>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</si>
  <si>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</si>
  <si>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</si>
  <si>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</si>
  <si>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</si>
  <si>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</si>
  <si>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</si>
  <si>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</si>
  <si>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</si>
  <si>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</si>
  <si>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</si>
  <si>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</si>
  <si>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</si>
  <si>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</si>
  <si>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</si>
  <si>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</si>
  <si>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</si>
  <si>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</si>
  <si>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</si>
  <si>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</si>
  <si>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</si>
  <si>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</si>
  <si>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</si>
  <si>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</si>
  <si>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</si>
  <si>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</si>
  <si>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</si>
  <si>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</si>
  <si>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</si>
  <si>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</si>
  <si>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</si>
  <si>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</si>
  <si>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</si>
  <si>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</si>
  <si>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</si>
  <si>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</si>
  <si>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</si>
  <si>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</si>
  <si>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</si>
  <si>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</si>
  <si>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</si>
  <si>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</si>
  <si>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</si>
  <si>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</si>
  <si>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</si>
  <si>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</si>
  <si>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</si>
  <si>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</si>
  <si>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</si>
  <si>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</si>
  <si>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</si>
  <si>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</si>
  <si>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</si>
  <si>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</si>
  <si>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</si>
  <si>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</si>
  <si>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</si>
  <si>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</si>
  <si>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</si>
  <si>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</si>
  <si>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</si>
  <si>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</si>
  <si>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</si>
  <si>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</si>
  <si>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</si>
  <si>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</si>
  <si>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</si>
  <si>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</si>
  <si>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</si>
  <si>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</si>
  <si>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</si>
  <si>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</si>
  <si>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</si>
  <si>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</si>
  <si>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</si>
  <si>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</si>
  <si>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</si>
  <si>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</si>
  <si>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</si>
  <si>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</si>
  <si>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</si>
  <si>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</si>
  <si>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</si>
  <si>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</si>
  <si>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</si>
  <si>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</si>
  <si>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</si>
  <si>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</si>
  <si>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</si>
  <si>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</si>
  <si>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</si>
  <si>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</si>
  <si>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</si>
  <si>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</si>
  <si>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</si>
  <si>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</si>
  <si>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</si>
  <si>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</si>
  <si>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</si>
  <si>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</si>
  <si>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</si>
  <si>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</si>
  <si>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</si>
  <si>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</si>
  <si>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</si>
  <si>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</si>
  <si>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</si>
  <si>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</si>
  <si>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</si>
  <si>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</si>
  <si>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</si>
  <si>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</si>
  <si>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</si>
  <si>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</si>
  <si>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</si>
  <si>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</si>
  <si>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</si>
  <si>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</si>
  <si>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</si>
  <si>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</si>
  <si>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</si>
  <si>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</si>
  <si>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</si>
  <si>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</si>
  <si>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</si>
  <si>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</si>
  <si>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</si>
  <si>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</si>
  <si>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</si>
  <si>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</si>
  <si>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</si>
  <si>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</si>
  <si>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</si>
  <si>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</si>
  <si>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</si>
  <si>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</si>
  <si>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</si>
  <si>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</si>
  <si>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</si>
  <si>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</si>
  <si>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</si>
  <si>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</si>
  <si>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</si>
  <si>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</si>
  <si>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</si>
  <si>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</si>
  <si>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</si>
  <si>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</si>
  <si>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</si>
  <si>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</si>
  <si>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</si>
  <si>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</si>
  <si>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</si>
  <si>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</si>
  <si>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</si>
  <si>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</si>
  <si>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</si>
  <si>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</si>
  <si>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</si>
  <si>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</si>
  <si>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</si>
  <si>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</si>
  <si>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</si>
  <si>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</si>
  <si>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</si>
  <si>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</si>
  <si>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</si>
  <si>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</si>
  <si>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</si>
  <si>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</si>
  <si>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</si>
  <si>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</si>
  <si>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</si>
  <si>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</si>
  <si>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</si>
  <si>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</si>
  <si>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</si>
  <si>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</si>
  <si>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</si>
  <si>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</si>
  <si>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</si>
  <si>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</si>
  <si>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</si>
  <si>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</si>
  <si>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</si>
  <si>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</si>
  <si>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</si>
  <si>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</si>
  <si>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</si>
  <si>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</si>
  <si>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</si>
  <si>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</si>
  <si>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</si>
  <si>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</si>
  <si>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</si>
  <si>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</si>
  <si>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</si>
  <si>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</si>
  <si>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</si>
  <si>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</si>
  <si>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</si>
  <si>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</si>
  <si>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</si>
  <si>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</si>
  <si>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</si>
  <si>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</si>
  <si>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</si>
  <si>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</si>
  <si>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</si>
  <si>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</si>
  <si>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</si>
  <si>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</si>
  <si>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</si>
  <si>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</si>
  <si>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</si>
  <si>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</si>
  <si>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</si>
  <si>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</si>
  <si>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</si>
  <si>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</si>
  <si>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</si>
  <si>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</si>
  <si>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</si>
  <si>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</si>
  <si>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</si>
  <si>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</si>
  <si>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</si>
  <si>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</si>
  <si>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</si>
  <si>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</si>
  <si>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</si>
  <si>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</si>
  <si>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</si>
  <si>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</si>
  <si>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</si>
  <si>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</si>
  <si>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</si>
  <si>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</si>
  <si>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</si>
  <si>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</si>
  <si>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</si>
  <si>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</si>
  <si>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</si>
  <si>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</si>
  <si>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</si>
  <si>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</si>
  <si>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</si>
  <si>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</si>
  <si>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</si>
  <si>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</si>
  <si>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</si>
  <si>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</si>
  <si>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</si>
  <si>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</si>
  <si>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</si>
  <si>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</si>
  <si>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</si>
  <si>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</si>
  <si>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</si>
  <si>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</si>
  <si>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</si>
  <si>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</si>
  <si>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</si>
  <si>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</si>
  <si>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</si>
  <si>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</si>
  <si>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</si>
  <si>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</si>
  <si>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</si>
  <si>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</si>
  <si>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</si>
  <si>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</si>
  <si>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</si>
  <si>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</si>
  <si>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</si>
  <si>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</si>
  <si>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</si>
  <si>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</si>
  <si>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</si>
  <si>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</si>
  <si>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</si>
  <si>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</si>
  <si>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</si>
  <si>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</si>
  <si>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</si>
  <si>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</si>
  <si>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</si>
  <si>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</si>
  <si>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</si>
  <si>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</si>
  <si>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</si>
  <si>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</si>
  <si>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</si>
  <si>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</si>
  <si>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</si>
  <si>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</si>
  <si>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</si>
  <si>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</si>
  <si>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</si>
  <si>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</si>
  <si>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</si>
  <si>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</si>
  <si>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</si>
  <si>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</si>
  <si>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</si>
  <si>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</si>
  <si>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</si>
  <si>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</si>
  <si>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</si>
  <si>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</si>
  <si>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</si>
  <si>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</si>
  <si>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</si>
  <si>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</si>
  <si>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</si>
  <si>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</si>
  <si>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</si>
  <si>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</si>
  <si>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</si>
  <si>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</si>
  <si>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</si>
  <si>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</si>
  <si>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</si>
  <si>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</si>
  <si>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</si>
  <si>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</si>
  <si>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</si>
  <si>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</si>
  <si>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</si>
  <si>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</si>
  <si>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</si>
  <si>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</si>
  <si>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</si>
  <si>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</si>
  <si>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</si>
  <si>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</si>
  <si>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</si>
  <si>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</si>
  <si>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</si>
  <si>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</si>
  <si>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</si>
  <si>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</si>
  <si>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</si>
  <si>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</si>
  <si>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</si>
  <si>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</si>
  <si>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</si>
  <si>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</si>
  <si>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</si>
  <si>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</si>
  <si>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</si>
  <si>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</si>
  <si>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</si>
  <si>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</si>
  <si>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</si>
  <si>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</si>
  <si>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</si>
  <si>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</si>
  <si>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</si>
  <si>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</si>
  <si>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</si>
  <si>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</si>
  <si>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</si>
  <si>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</si>
  <si>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</si>
  <si>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</si>
  <si>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</si>
  <si>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</si>
  <si>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</si>
  <si>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</si>
  <si>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</si>
  <si>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</si>
  <si>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</si>
  <si>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</si>
  <si>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</si>
  <si>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</si>
  <si>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</si>
  <si>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</si>
  <si>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</si>
  <si>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</si>
  <si>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</si>
  <si>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</si>
  <si>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</si>
  <si>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</si>
  <si>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</si>
  <si>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</si>
  <si>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</si>
  <si>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</si>
  <si>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</si>
  <si>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</si>
  <si>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</si>
  <si>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</si>
  <si>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</si>
  <si>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</si>
  <si>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</si>
  <si>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</si>
  <si>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</si>
  <si>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</si>
  <si>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</si>
  <si>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</si>
  <si>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</si>
  <si>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</si>
  <si>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</si>
  <si>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</si>
  <si>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</si>
  <si>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</si>
  <si>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</si>
  <si>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</si>
  <si>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</si>
  <si>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</si>
  <si>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</si>
  <si>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</si>
  <si>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</si>
  <si>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</si>
  <si>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</si>
  <si>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</si>
  <si>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</si>
  <si>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</si>
  <si>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</si>
  <si>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</si>
  <si>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</si>
  <si>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</si>
  <si>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</si>
  <si>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</si>
  <si>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</si>
  <si>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</si>
  <si>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</si>
  <si>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</si>
  <si>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</si>
  <si>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</si>
  <si>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</si>
  <si>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</si>
  <si>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</si>
  <si>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</si>
  <si>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</si>
  <si>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</si>
  <si>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</si>
  <si>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</si>
  <si>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</si>
  <si>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</si>
  <si>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</si>
  <si>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</si>
  <si>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</si>
  <si>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</si>
  <si>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</si>
  <si>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</si>
  <si>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</si>
  <si>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</si>
  <si>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</si>
  <si>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</si>
  <si>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</si>
  <si>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</si>
  <si>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</si>
  <si>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</si>
  <si>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</si>
  <si>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</si>
  <si>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</si>
  <si>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</si>
  <si>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</si>
  <si>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</si>
  <si>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</si>
  <si>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</si>
  <si>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</si>
  <si>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</si>
  <si>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</si>
  <si>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</si>
  <si>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</si>
  <si>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</si>
  <si>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</si>
  <si>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</si>
  <si>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</si>
  <si>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</si>
  <si>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</si>
  <si>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</si>
  <si>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</si>
  <si>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</si>
  <si>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</si>
  <si>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</si>
  <si>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</si>
  <si>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</si>
  <si>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</si>
  <si>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</si>
  <si>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</si>
  <si>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</si>
  <si>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</si>
  <si>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</si>
  <si>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</si>
  <si>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</si>
  <si>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</si>
  <si>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</si>
  <si>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</si>
  <si>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</si>
  <si>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</si>
  <si>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</si>
  <si>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</si>
  <si>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</si>
  <si>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</si>
  <si>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</si>
  <si>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</si>
  <si>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</si>
  <si>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</si>
  <si>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</si>
  <si>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</si>
  <si>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</si>
  <si>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</si>
  <si>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</si>
  <si>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</si>
  <si>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</si>
  <si>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</si>
  <si>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</si>
  <si>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</si>
  <si>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</si>
  <si>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</si>
  <si>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</si>
  <si>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</si>
  <si>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</si>
  <si>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</si>
  <si>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</si>
  <si>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</si>
  <si>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</si>
  <si>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</si>
  <si>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</si>
  <si>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</si>
  <si>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</si>
  <si>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</si>
  <si>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</si>
  <si>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</si>
  <si>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</si>
  <si>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</si>
  <si>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</si>
  <si>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</si>
  <si>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</si>
  <si>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</si>
  <si>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</si>
  <si>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</si>
  <si>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</si>
  <si>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</si>
  <si>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</si>
  <si>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</si>
  <si>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</si>
  <si>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</si>
  <si>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</si>
  <si>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</si>
  <si>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</si>
  <si>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</si>
  <si>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</si>
  <si>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</si>
  <si>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</si>
  <si>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</si>
  <si>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</si>
  <si>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</si>
  <si>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</si>
  <si>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</si>
  <si>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</si>
  <si>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</si>
  <si>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</si>
  <si>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</si>
  <si>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</si>
  <si>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</si>
  <si>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</si>
  <si>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</si>
  <si>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</si>
  <si>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</si>
  <si>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</si>
  <si>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</si>
  <si>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</si>
  <si>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</si>
  <si>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</si>
  <si>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</si>
  <si>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</si>
  <si>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</si>
  <si>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</si>
  <si>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</si>
  <si>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</si>
  <si>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</si>
  <si>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</si>
  <si>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</si>
  <si>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</si>
  <si>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</si>
  <si>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</si>
  <si>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</si>
  <si>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</si>
  <si>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</si>
  <si>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</si>
  <si>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</si>
  <si>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</si>
  <si>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</si>
  <si>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</si>
  <si>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</si>
  <si>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</si>
  <si>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</si>
  <si>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</si>
  <si>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</si>
  <si>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</si>
  <si>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</si>
  <si>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</si>
  <si>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</si>
  <si>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</si>
  <si>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</si>
  <si>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</si>
  <si>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</si>
  <si>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</si>
  <si>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</si>
  <si>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</si>
  <si>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</si>
  <si>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</si>
  <si>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</si>
  <si>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</si>
  <si>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</si>
  <si>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</si>
  <si>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</si>
  <si>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</si>
  <si>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</si>
  <si>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</si>
  <si>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</si>
  <si>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</si>
  <si>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</si>
  <si>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</si>
  <si>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</si>
  <si>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</si>
  <si>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</si>
  <si>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</si>
  <si>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</si>
  <si>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</si>
  <si>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</si>
  <si>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</si>
  <si>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</si>
  <si>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</si>
  <si>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</si>
  <si>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</si>
  <si>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</si>
  <si>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</si>
  <si>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</si>
  <si>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</si>
  <si>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</si>
  <si>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</si>
  <si>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</si>
  <si>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</si>
  <si>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</si>
  <si>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</si>
  <si>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</si>
  <si>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</si>
  <si>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</si>
  <si>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</si>
  <si>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</si>
  <si>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</si>
  <si>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</si>
  <si>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</si>
  <si>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</si>
  <si>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</si>
  <si>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</si>
  <si>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</si>
  <si>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</si>
  <si>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</si>
  <si>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</si>
  <si>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</si>
  <si>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</si>
  <si>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</si>
  <si>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</si>
  <si>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</si>
  <si>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</si>
  <si>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</si>
  <si>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</si>
  <si>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</si>
  <si>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</si>
  <si>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</si>
  <si>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</si>
  <si>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</si>
  <si>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</si>
  <si>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</si>
  <si>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</si>
  <si>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</si>
  <si>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</si>
  <si>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</si>
  <si>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</si>
  <si>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</si>
  <si>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</si>
  <si>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</si>
  <si>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</si>
  <si>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</si>
  <si>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</si>
  <si>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</si>
  <si>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</si>
  <si>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</si>
  <si>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</si>
  <si>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</si>
  <si>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</si>
  <si>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</si>
  <si>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</si>
  <si>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</si>
  <si>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</si>
  <si>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</si>
  <si>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</si>
  <si>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</si>
  <si>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</si>
  <si>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</si>
  <si>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</si>
  <si>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</si>
  <si>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</si>
  <si>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</si>
  <si>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</si>
  <si>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</si>
  <si>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</si>
  <si>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</si>
  <si>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</si>
  <si>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</si>
  <si>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</si>
  <si>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</si>
  <si>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</si>
  <si>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</si>
  <si>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</si>
  <si>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</si>
  <si>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</si>
  <si>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</si>
  <si>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</si>
  <si>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</si>
  <si>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</si>
  <si>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</si>
  <si>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</si>
  <si>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</si>
  <si>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</si>
  <si>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</si>
  <si>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</si>
  <si>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</si>
  <si>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</si>
  <si>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</si>
  <si>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</si>
  <si>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</si>
  <si>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</si>
  <si>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</si>
  <si>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</si>
  <si>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</si>
  <si>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</si>
  <si>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</si>
  <si>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</si>
  <si>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</si>
  <si>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</si>
  <si>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</si>
  <si>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</si>
  <si>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</si>
  <si>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</si>
  <si>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</si>
  <si>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</si>
  <si>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</si>
  <si>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</si>
  <si>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</si>
  <si>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</si>
  <si>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</si>
  <si>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</si>
  <si>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</si>
  <si>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</si>
  <si>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</si>
  <si>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</si>
  <si>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</si>
  <si>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</si>
  <si>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</si>
  <si>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</si>
  <si>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</si>
  <si>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</si>
  <si>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</si>
  <si>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</si>
  <si>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</si>
  <si>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</si>
  <si>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</si>
  <si>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</si>
  <si>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</si>
  <si>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</si>
  <si>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</si>
  <si>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</si>
  <si>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</si>
  <si>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</si>
  <si>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</si>
  <si>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</si>
  <si>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</si>
  <si>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</si>
  <si>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</si>
  <si>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</si>
  <si>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</si>
  <si>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</si>
  <si>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</si>
  <si>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</si>
  <si>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</si>
  <si>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</si>
  <si>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</si>
  <si>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</si>
  <si>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</si>
  <si>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</si>
  <si>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</si>
  <si>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</si>
  <si>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</si>
  <si>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</si>
  <si>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</si>
  <si>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</si>
  <si>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</si>
  <si>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</si>
  <si>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</si>
  <si>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</si>
  <si>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</si>
  <si>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</si>
  <si>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</si>
  <si>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</si>
  <si>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</si>
  <si>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</si>
  <si>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</si>
  <si>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</si>
  <si>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</si>
  <si>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</si>
  <si>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</si>
  <si>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</si>
  <si>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</si>
  <si>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</si>
  <si>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</si>
  <si>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</si>
  <si>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</si>
  <si>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</si>
  <si>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</si>
  <si>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</si>
  <si>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</si>
  <si>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</si>
  <si>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</si>
  <si>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</si>
  <si>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</si>
  <si>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</si>
  <si>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</si>
  <si>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</si>
  <si>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</si>
  <si>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</si>
  <si>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</si>
  <si>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</si>
  <si>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</si>
  <si>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</si>
  <si>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</si>
  <si>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</si>
  <si>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</si>
  <si>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</si>
  <si>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</si>
  <si>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</si>
  <si>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</si>
  <si>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</si>
  <si>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</si>
  <si>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</si>
  <si>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</si>
  <si>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</si>
  <si>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</si>
  <si>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</si>
  <si>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</si>
  <si>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</si>
  <si>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</si>
  <si>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</si>
  <si>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</si>
  <si>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</si>
  <si>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</si>
  <si>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</si>
  <si>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</si>
  <si>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</si>
  <si>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</si>
  <si>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</si>
  <si>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</si>
  <si>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</si>
  <si>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</si>
  <si>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</si>
  <si>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</si>
  <si>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</si>
  <si>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</si>
  <si>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</si>
  <si>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</si>
  <si>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</si>
  <si>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</si>
  <si>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</si>
  <si>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</si>
  <si>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</si>
  <si>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</si>
  <si>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</si>
  <si>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</si>
  <si>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</si>
  <si>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</si>
  <si>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</si>
  <si>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</si>
  <si>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</si>
  <si>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</si>
  <si>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</si>
  <si>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</si>
  <si>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</si>
  <si>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</si>
  <si>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</si>
  <si>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</si>
  <si>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</si>
  <si>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</si>
  <si>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</si>
  <si>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</si>
  <si>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</si>
  <si>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</si>
  <si>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</si>
  <si>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</si>
  <si>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</si>
  <si>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</si>
  <si>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</si>
  <si>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</si>
  <si>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</si>
  <si>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</si>
  <si>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</si>
  <si>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</si>
  <si>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</si>
  <si>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</si>
  <si>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</si>
  <si>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</si>
  <si>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</si>
  <si>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</si>
  <si>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</si>
  <si>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</si>
  <si>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</si>
  <si>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</si>
  <si>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</si>
  <si>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</si>
  <si>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</si>
  <si>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</si>
  <si>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</si>
  <si>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</si>
  <si>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</si>
  <si>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</si>
  <si>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</si>
  <si>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</si>
  <si>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</si>
  <si>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</si>
  <si>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</si>
  <si>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</si>
  <si>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</si>
  <si>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</si>
  <si>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</si>
  <si>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</si>
  <si>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</si>
  <si>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</si>
  <si>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</si>
  <si>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</si>
  <si>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</si>
  <si>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</si>
  <si>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</si>
  <si>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</si>
  <si>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</si>
  <si>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</si>
  <si>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</si>
  <si>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</si>
  <si>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</si>
  <si>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</si>
  <si>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</si>
  <si>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</si>
  <si>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</si>
  <si>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</si>
  <si>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</si>
  <si>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</si>
  <si>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</si>
  <si>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</si>
  <si>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</si>
  <si>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</si>
  <si>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</si>
  <si>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</si>
  <si>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</si>
  <si>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</si>
  <si>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</si>
  <si>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</si>
  <si>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</si>
  <si>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</si>
  <si>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</si>
  <si>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</si>
  <si>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</si>
  <si>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</si>
  <si>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</si>
  <si>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</si>
  <si>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</si>
  <si>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</si>
  <si>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</si>
  <si>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</si>
  <si>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</si>
  <si>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</si>
  <si>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</si>
  <si>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</si>
  <si>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</si>
  <si>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</si>
  <si>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</si>
  <si>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</si>
  <si>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</si>
  <si>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</si>
  <si>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</si>
  <si>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</si>
  <si>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</si>
  <si>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</si>
  <si>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</si>
  <si>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</si>
  <si>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</si>
  <si>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</si>
  <si>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</si>
  <si>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</si>
  <si>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</si>
  <si>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</si>
  <si>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</si>
  <si>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</si>
  <si>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</si>
  <si>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</si>
  <si>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</si>
  <si>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</si>
  <si>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</si>
  <si>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</si>
  <si>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</si>
  <si>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</si>
  <si>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</si>
  <si>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</si>
  <si>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</si>
  <si>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</si>
  <si>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</si>
  <si>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</si>
  <si>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</si>
  <si>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</si>
  <si>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</si>
  <si>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</si>
  <si>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</si>
  <si>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</si>
  <si>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</si>
  <si>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</si>
  <si>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</si>
  <si>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</si>
  <si>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</si>
  <si>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</si>
  <si>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</si>
  <si>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</si>
  <si>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</si>
  <si>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</si>
  <si>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</si>
  <si>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</si>
  <si>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</si>
  <si>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</si>
  <si>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</si>
  <si>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</si>
  <si>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</si>
  <si>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</si>
  <si>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</si>
  <si>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</si>
  <si>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</si>
  <si>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</si>
  <si>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</si>
  <si>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</si>
  <si>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</si>
  <si>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</si>
  <si>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</si>
  <si>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</si>
  <si>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</si>
  <si>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</si>
  <si>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</si>
  <si>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</si>
  <si>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</si>
  <si>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</si>
  <si>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</si>
  <si>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</si>
  <si>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</si>
  <si>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</si>
  <si>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</si>
  <si>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</si>
  <si>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</si>
  <si>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</si>
  <si>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</si>
  <si>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</si>
  <si>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</si>
  <si>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</si>
  <si>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</si>
  <si>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</si>
  <si>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</si>
  <si>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</si>
  <si>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</si>
  <si>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</si>
  <si>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</si>
  <si>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</si>
  <si>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</si>
  <si>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</si>
  <si>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</si>
  <si>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</si>
  <si>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</si>
  <si>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</si>
  <si>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</si>
  <si>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</si>
  <si>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</si>
  <si>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</si>
  <si>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</si>
  <si>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</si>
  <si>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</si>
  <si>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</si>
  <si>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</si>
  <si>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</si>
  <si>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</si>
  <si>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</si>
  <si>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</si>
  <si>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</si>
  <si>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</si>
  <si>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</si>
  <si>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</si>
  <si>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</si>
  <si>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</si>
  <si>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</si>
  <si>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</si>
  <si>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</si>
  <si>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</si>
  <si>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</si>
  <si>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</si>
  <si>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</si>
  <si>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</si>
  <si>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</si>
  <si>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</si>
  <si>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</si>
  <si>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</si>
  <si>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</si>
  <si>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</si>
  <si>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</si>
  <si>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</si>
  <si>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</si>
  <si>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</si>
  <si>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</si>
  <si>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</si>
  <si>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</si>
  <si>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</si>
  <si>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</si>
  <si>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</si>
  <si>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</si>
  <si>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</si>
  <si>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</si>
  <si>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</si>
  <si>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</si>
  <si>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</si>
  <si>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</si>
  <si>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</si>
  <si>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</si>
  <si>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</si>
  <si>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</si>
  <si>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</si>
  <si>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</si>
  <si>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</si>
  <si>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</si>
  <si>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</si>
  <si>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</si>
  <si>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</si>
  <si>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</si>
  <si>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</si>
  <si>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</si>
  <si>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</si>
  <si>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</si>
  <si>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</si>
  <si>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</si>
  <si>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</si>
  <si>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</si>
  <si>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</si>
  <si>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</si>
  <si>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</si>
  <si>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</si>
  <si>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</si>
  <si>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</si>
  <si>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</si>
  <si>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</si>
  <si>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</si>
  <si>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</si>
  <si>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</si>
  <si>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</si>
  <si>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</si>
  <si>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</si>
  <si>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</si>
  <si>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</si>
  <si>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</si>
  <si>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</si>
  <si>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</si>
  <si>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</si>
  <si>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</si>
  <si>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</si>
  <si>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</si>
  <si>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</si>
  <si>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</si>
  <si>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</si>
  <si>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</si>
  <si>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</si>
  <si>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</si>
  <si>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</si>
  <si>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</si>
  <si>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</si>
  <si>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</si>
  <si>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</si>
  <si>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</si>
  <si>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</si>
  <si>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</si>
  <si>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</si>
  <si>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</si>
  <si>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</si>
  <si>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</si>
  <si>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</si>
  <si>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</si>
  <si>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</si>
  <si>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</si>
  <si>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</si>
  <si>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</si>
  <si>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</si>
  <si>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</si>
  <si>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</si>
  <si>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</si>
  <si>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</si>
  <si>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</si>
  <si>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</si>
  <si>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</si>
  <si>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</si>
  <si>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</si>
  <si>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</si>
  <si>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</si>
  <si>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</si>
  <si>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</si>
  <si>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</si>
  <si>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</si>
  <si>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</si>
  <si>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</si>
  <si>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</si>
  <si>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</si>
  <si>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</si>
  <si>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</si>
  <si>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</si>
  <si>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</si>
  <si>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</si>
  <si>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</si>
  <si>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</si>
  <si>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</si>
  <si>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</si>
  <si>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</si>
  <si>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</si>
  <si>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</si>
  <si>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</si>
  <si>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</si>
  <si>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</si>
  <si>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</si>
  <si>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</si>
  <si>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</si>
  <si>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</si>
  <si>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</si>
  <si>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</si>
  <si>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</si>
  <si>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</si>
  <si>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</si>
  <si>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</si>
  <si>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</si>
  <si>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</si>
  <si>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</si>
  <si>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</si>
  <si>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</si>
  <si>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</si>
  <si>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</si>
  <si>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</si>
  <si>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</si>
  <si>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</si>
  <si>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</si>
  <si>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</si>
  <si>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</si>
  <si>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</si>
  <si>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</si>
  <si>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</si>
  <si>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</si>
  <si>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</si>
  <si>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</si>
  <si>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</si>
  <si>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</si>
  <si>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</si>
  <si>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</si>
  <si>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</si>
  <si>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</si>
  <si>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</si>
  <si>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</si>
  <si>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</si>
  <si>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</si>
  <si>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</si>
  <si>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</si>
  <si>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</si>
  <si>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</si>
  <si>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</si>
  <si>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</si>
  <si>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</si>
  <si>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</si>
  <si>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</si>
  <si>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</si>
  <si>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</si>
  <si>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</si>
  <si>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</si>
  <si>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</si>
  <si>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</si>
  <si>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</si>
  <si>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</si>
  <si>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</si>
  <si>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</si>
  <si>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</si>
  <si>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</si>
  <si>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</si>
  <si>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</si>
  <si>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</si>
  <si>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</si>
  <si>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</si>
  <si>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</si>
  <si>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</si>
  <si>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</si>
  <si>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</si>
  <si>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</si>
  <si>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</si>
  <si>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</si>
  <si>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</si>
  <si>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</si>
  <si>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</si>
  <si>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</si>
  <si>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</si>
  <si>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</si>
  <si>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</si>
  <si>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</si>
  <si>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</si>
  <si>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</si>
  <si>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</si>
  <si>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</si>
  <si>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</si>
  <si>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</si>
  <si>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</si>
  <si>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</si>
  <si>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</si>
  <si>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</si>
  <si>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</si>
  <si>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</si>
  <si>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</si>
  <si>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</si>
  <si>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</si>
  <si>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</si>
  <si>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</si>
  <si>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</si>
  <si>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</si>
  <si>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</si>
  <si>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</si>
  <si>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</si>
  <si>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</si>
  <si>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</si>
  <si>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</si>
  <si>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</si>
  <si>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</si>
  <si>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</si>
  <si>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</si>
  <si>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</si>
  <si>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</si>
  <si>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</si>
  <si>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</si>
  <si>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</si>
  <si>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</si>
  <si>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</si>
  <si>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</si>
  <si>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</si>
  <si>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</si>
  <si>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</si>
  <si>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</si>
  <si>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</si>
  <si>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</si>
  <si>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</si>
  <si>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</si>
  <si>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</si>
  <si>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</si>
  <si>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</si>
  <si>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</si>
  <si>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</si>
  <si>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</si>
  <si>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</si>
  <si>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</si>
  <si>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</si>
  <si>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</si>
  <si>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</si>
  <si>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</si>
  <si>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</si>
  <si>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</si>
  <si>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</si>
  <si>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</si>
  <si>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</si>
  <si>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</si>
  <si>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</si>
  <si>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</si>
  <si>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</si>
  <si>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</si>
  <si>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</si>
  <si>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</si>
  <si>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</si>
  <si>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</si>
  <si>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</si>
  <si>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</si>
  <si>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</si>
  <si>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</si>
  <si>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</si>
  <si>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</si>
  <si>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</si>
  <si>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</si>
  <si>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</si>
  <si>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</si>
  <si>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</si>
  <si>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</si>
  <si>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</si>
  <si>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</si>
  <si>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</si>
  <si>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</si>
  <si>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</si>
  <si>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</si>
  <si>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</si>
  <si>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</si>
  <si>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</si>
  <si>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</si>
  <si>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</si>
  <si>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</si>
  <si>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</si>
  <si>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</si>
  <si>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</si>
  <si>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</si>
  <si>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</si>
  <si>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</si>
  <si>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</si>
  <si>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</si>
  <si>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</si>
  <si>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</si>
  <si>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</si>
  <si>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</si>
  <si>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</si>
  <si>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</si>
  <si>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</si>
  <si>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</si>
  <si>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</si>
  <si>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</si>
  <si>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</si>
  <si>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</si>
  <si>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</si>
  <si>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</si>
  <si>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</si>
  <si>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</si>
  <si>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</si>
  <si>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</si>
  <si>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</si>
  <si>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</si>
  <si>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</si>
  <si>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</si>
  <si>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</si>
  <si>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</si>
  <si>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</si>
  <si>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</si>
  <si>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</si>
  <si>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</si>
  <si>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</si>
  <si>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</si>
  <si>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</si>
  <si>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</si>
  <si>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</si>
  <si>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</si>
  <si>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</si>
  <si>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</si>
  <si>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</si>
  <si>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</si>
  <si>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</si>
  <si>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</si>
  <si>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</si>
  <si>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</si>
  <si>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</si>
  <si>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</si>
  <si>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</si>
  <si>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</si>
  <si>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</si>
  <si>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</si>
  <si>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</si>
  <si>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</si>
  <si>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</si>
  <si>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</si>
  <si>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</si>
  <si>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</si>
  <si>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</si>
  <si>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</si>
  <si>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</si>
  <si>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</si>
  <si>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</si>
  <si>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</si>
  <si>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</si>
  <si>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</si>
  <si>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</si>
  <si>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</si>
  <si>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</si>
  <si>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</si>
  <si>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</si>
  <si>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</si>
  <si>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</si>
  <si>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</si>
  <si>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</si>
  <si>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</si>
  <si>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</si>
  <si>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</si>
  <si>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</si>
  <si>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</si>
  <si>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</si>
  <si>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</si>
  <si>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</si>
  <si>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</si>
  <si>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</si>
  <si>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</si>
  <si>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</si>
  <si>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</si>
  <si>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</si>
  <si>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</si>
  <si>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</si>
  <si>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</si>
  <si>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</si>
  <si>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</si>
  <si>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</si>
  <si>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</si>
  <si>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</si>
  <si>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</si>
  <si>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</si>
  <si>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</si>
  <si>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</si>
  <si>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</si>
  <si>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</si>
  <si>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</si>
  <si>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</si>
  <si>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</si>
  <si>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</si>
  <si>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</si>
  <si>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</si>
  <si>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</si>
  <si>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</si>
  <si>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</si>
  <si>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</si>
  <si>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</si>
  <si>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</si>
  <si>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</si>
  <si>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</si>
  <si>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</si>
  <si>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</si>
  <si>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</si>
  <si>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</si>
  <si>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</si>
  <si>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</si>
  <si>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</si>
  <si>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</si>
  <si>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</si>
  <si>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</si>
  <si>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</si>
  <si>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</si>
  <si>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</si>
  <si>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</si>
  <si>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</si>
  <si>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</si>
  <si>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</si>
  <si>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</si>
  <si>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</si>
  <si>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</si>
  <si>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</si>
  <si>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</si>
  <si>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</si>
  <si>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</si>
  <si>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</si>
  <si>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</si>
  <si>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</si>
  <si>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</si>
  <si>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</si>
  <si>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</si>
  <si>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</si>
  <si>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</si>
  <si>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</si>
  <si>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</si>
  <si>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</si>
  <si>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</si>
  <si>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</si>
  <si>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</si>
  <si>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</si>
  <si>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</si>
  <si>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</si>
  <si>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</si>
  <si>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</si>
  <si>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</si>
  <si>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</si>
  <si>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</si>
  <si>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</si>
  <si>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</si>
  <si>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</si>
  <si>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</si>
  <si>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</si>
  <si>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</si>
  <si>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</si>
  <si>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</si>
  <si>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</si>
  <si>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</si>
  <si>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</si>
  <si>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</si>
  <si>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</si>
  <si>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</si>
  <si>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</si>
  <si>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</si>
  <si>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</si>
  <si>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</si>
  <si>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</si>
  <si>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</si>
  <si>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</si>
  <si>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</si>
  <si>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</si>
  <si>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</si>
  <si>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</si>
  <si>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</si>
  <si>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</si>
  <si>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</si>
  <si>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</si>
  <si>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</si>
  <si>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</si>
  <si>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</si>
  <si>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</si>
  <si>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</si>
  <si>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</si>
  <si>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</si>
  <si>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</si>
  <si>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</si>
  <si>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</si>
  <si>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</si>
  <si>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</si>
  <si>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</si>
  <si>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</si>
  <si>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</si>
  <si>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</si>
  <si>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</si>
  <si>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</si>
  <si>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</si>
  <si>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</si>
  <si>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</si>
  <si>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</si>
  <si>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</si>
  <si>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</si>
  <si>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</si>
  <si>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</si>
  <si>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</si>
  <si>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</si>
  <si>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</si>
  <si>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</si>
  <si>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</si>
  <si>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</si>
  <si>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</si>
  <si>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</si>
  <si>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</si>
  <si>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</si>
  <si>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</si>
  <si>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</si>
  <si>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</si>
  <si>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</si>
  <si>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</si>
  <si>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</si>
  <si>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</si>
  <si>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</si>
  <si>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</si>
  <si>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</si>
  <si>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</si>
  <si>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</si>
  <si>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</si>
  <si>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</si>
  <si>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</si>
  <si>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</si>
  <si>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</si>
  <si>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</si>
  <si>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</si>
  <si>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</si>
  <si>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</si>
  <si>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</si>
  <si>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</si>
  <si>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</si>
  <si>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</si>
  <si>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</si>
  <si>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</si>
  <si>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</si>
  <si>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</si>
  <si>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</si>
  <si>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</si>
  <si>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</si>
  <si>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</si>
  <si>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</si>
  <si>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</si>
  <si>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</si>
  <si>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</si>
  <si>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</si>
  <si>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</si>
  <si>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</si>
  <si>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</si>
  <si>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</si>
  <si>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</si>
  <si>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</si>
  <si>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</si>
  <si>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</si>
  <si>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</si>
  <si>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</si>
  <si>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</si>
  <si>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</si>
  <si>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</si>
  <si>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</si>
  <si>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</si>
  <si>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</si>
  <si>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</si>
  <si>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</si>
  <si>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</si>
  <si>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</si>
  <si>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</si>
  <si>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</si>
  <si>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</si>
  <si>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</si>
  <si>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</si>
  <si>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</si>
  <si>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</si>
  <si>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</si>
  <si>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</si>
  <si>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</si>
  <si>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</si>
  <si>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</si>
  <si>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</si>
  <si>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</si>
  <si>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</si>
  <si>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</si>
  <si>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</si>
  <si>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</si>
  <si>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</si>
  <si>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</si>
  <si>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</si>
  <si>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</si>
  <si>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</si>
  <si>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</si>
  <si>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</si>
  <si>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</si>
  <si>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</si>
  <si>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</si>
  <si>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</si>
  <si>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</si>
  <si>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</si>
  <si>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</si>
  <si>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</si>
  <si>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</si>
  <si>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</si>
  <si>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</si>
  <si>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</si>
  <si>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</si>
  <si>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</si>
  <si>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</si>
  <si>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</si>
  <si>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</si>
  <si>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</si>
  <si>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</si>
  <si>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</si>
  <si>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</si>
  <si>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</si>
  <si>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</si>
  <si>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</si>
  <si>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</si>
  <si>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</si>
  <si>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</si>
  <si>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</si>
  <si>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</si>
  <si>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</si>
  <si>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</si>
  <si>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</si>
  <si>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</si>
  <si>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</si>
  <si>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</si>
  <si>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</si>
  <si>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</si>
  <si>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</si>
  <si>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</si>
  <si>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</si>
  <si>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</si>
  <si>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</si>
  <si>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</si>
  <si>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</si>
  <si>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</si>
  <si>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</si>
  <si>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</si>
  <si>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</si>
  <si>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</si>
  <si>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</si>
  <si>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</si>
  <si>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</si>
  <si>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</si>
  <si>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</si>
  <si>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</si>
  <si>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</si>
  <si>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</si>
  <si>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</si>
  <si>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</si>
  <si>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</si>
  <si>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</si>
  <si>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</si>
  <si>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</si>
  <si>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</si>
  <si>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</si>
  <si>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</si>
  <si>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</si>
  <si>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</si>
  <si>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</si>
  <si>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</si>
  <si>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</si>
  <si>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</si>
  <si>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</si>
  <si>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</si>
  <si>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</si>
  <si>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</si>
  <si>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</si>
  <si>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</si>
  <si>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</si>
  <si>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</si>
  <si>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</si>
  <si>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</si>
  <si>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</si>
  <si>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</si>
  <si>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</si>
  <si>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</si>
  <si>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</si>
  <si>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</si>
  <si>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</si>
  <si>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</si>
  <si>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</si>
  <si>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</si>
  <si>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</si>
  <si>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</si>
  <si>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</si>
  <si>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</si>
  <si>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</si>
  <si>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</si>
  <si>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</si>
  <si>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</si>
  <si>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</si>
  <si>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</si>
  <si>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</si>
  <si>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</si>
  <si>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</si>
  <si>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</si>
  <si>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</si>
  <si>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</si>
  <si>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</si>
  <si>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</si>
  <si>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</si>
  <si>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</si>
  <si>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</si>
  <si>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</si>
  <si>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</si>
  <si>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</si>
  <si>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</si>
  <si>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</si>
  <si>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</si>
  <si>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</si>
  <si>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</si>
  <si>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</si>
  <si>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</si>
  <si>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</si>
  <si>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</si>
  <si>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</si>
  <si>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</si>
  <si>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</si>
  <si>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</si>
  <si>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</si>
  <si>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</si>
  <si>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</si>
  <si>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</si>
  <si>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</si>
  <si>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</si>
  <si>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</si>
  <si>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</si>
  <si>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</si>
  <si>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</si>
  <si>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</si>
  <si>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</si>
  <si>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</si>
  <si>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</si>
  <si>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</si>
  <si>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</si>
  <si>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</si>
  <si>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</si>
  <si>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</si>
  <si>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</si>
  <si>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</si>
  <si>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</si>
  <si>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</si>
  <si>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</si>
  <si>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</si>
  <si>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</si>
  <si>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</si>
  <si>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</si>
  <si>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</si>
  <si>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</si>
  <si>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</si>
  <si>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</si>
  <si>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</si>
  <si>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</si>
  <si>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</si>
  <si>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</si>
  <si>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</si>
  <si>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</si>
  <si>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</si>
  <si>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</si>
  <si>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</si>
  <si>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</si>
  <si>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</si>
  <si>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</si>
  <si>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</si>
  <si>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</si>
  <si>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</si>
  <si>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</si>
  <si>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</si>
  <si>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</si>
  <si>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</si>
  <si>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</si>
  <si>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</si>
  <si>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</si>
  <si>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</si>
  <si>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</si>
  <si>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</si>
  <si>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</si>
  <si>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</si>
  <si>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</si>
  <si>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</si>
  <si>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</si>
  <si>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</si>
  <si>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</si>
  <si>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</si>
  <si>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</si>
  <si>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</si>
  <si>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</si>
  <si>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</si>
  <si>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</si>
  <si>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</si>
  <si>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</si>
  <si>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</si>
  <si>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</si>
  <si>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</si>
  <si>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</si>
  <si>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</si>
  <si>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</si>
  <si>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</si>
  <si>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</si>
  <si>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</si>
  <si>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</si>
  <si>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</si>
  <si>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</si>
  <si>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</si>
  <si>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</si>
  <si>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</si>
  <si>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</si>
  <si>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</si>
  <si>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</si>
  <si>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</si>
  <si>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</si>
  <si>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</si>
  <si>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</si>
  <si>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</si>
  <si>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</si>
  <si>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</si>
  <si>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</si>
  <si>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</si>
  <si>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</si>
  <si>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</si>
  <si>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</si>
  <si>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</si>
  <si>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</si>
  <si>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</si>
  <si>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</si>
  <si>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</si>
  <si>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</si>
  <si>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</si>
  <si>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</si>
  <si>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</si>
  <si>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</si>
  <si>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</si>
  <si>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</si>
  <si>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</si>
  <si>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</si>
  <si>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</si>
  <si>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</si>
  <si>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</si>
  <si>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</si>
  <si>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</si>
  <si>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</si>
  <si>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</si>
  <si>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</si>
  <si>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</si>
  <si>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</si>
  <si>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</si>
  <si>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</si>
  <si>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</si>
  <si>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</si>
  <si>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</si>
  <si>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</si>
  <si>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</si>
  <si>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</si>
  <si>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</si>
  <si>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</si>
  <si>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</si>
  <si>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</si>
  <si>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</si>
  <si>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</si>
  <si>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</si>
  <si>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</si>
  <si>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</si>
  <si>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</si>
  <si>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</si>
  <si>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</si>
  <si>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</si>
  <si>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</si>
  <si>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</si>
  <si>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</si>
  <si>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</si>
  <si>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</si>
  <si>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</si>
  <si>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</si>
  <si>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</si>
  <si>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</si>
  <si>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</si>
  <si>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</si>
  <si>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</si>
  <si>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</si>
  <si>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</si>
  <si>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</si>
  <si>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</si>
  <si>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</si>
  <si>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</si>
  <si>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</si>
  <si>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</si>
  <si>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</si>
  <si>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</si>
  <si>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</si>
  <si>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</si>
  <si>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</si>
  <si>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</si>
  <si>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</si>
  <si>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</si>
  <si>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</si>
  <si>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</si>
  <si>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</si>
  <si>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</si>
  <si>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</si>
  <si>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</si>
  <si>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</si>
  <si>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</si>
  <si>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</si>
  <si>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</si>
  <si>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</si>
  <si>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</si>
  <si>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</si>
  <si>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</si>
  <si>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</si>
  <si>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</si>
  <si>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</si>
  <si>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</si>
  <si>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</si>
  <si>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</si>
  <si>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</si>
  <si>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</si>
  <si>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</si>
  <si>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</si>
  <si>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</si>
  <si>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</si>
  <si>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</si>
  <si>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</si>
  <si>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</si>
  <si>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</si>
  <si>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</si>
  <si>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</si>
  <si>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</si>
  <si>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</si>
  <si>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</si>
  <si>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</si>
  <si>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</si>
  <si>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</si>
  <si>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</si>
  <si>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</si>
  <si>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</si>
  <si>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</si>
  <si>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</si>
  <si>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</si>
  <si>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</si>
  <si>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</si>
  <si>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</si>
  <si>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</si>
  <si>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</si>
  <si>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</si>
  <si>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</si>
  <si>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</si>
  <si>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</si>
  <si>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</si>
  <si>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</si>
  <si>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</si>
  <si>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</si>
  <si>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</si>
  <si>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</si>
  <si>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</si>
  <si>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</si>
  <si>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</si>
  <si>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</si>
  <si>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</si>
  <si>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</si>
  <si>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</si>
  <si>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</si>
  <si>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</si>
  <si>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</si>
  <si>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</si>
  <si>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</si>
  <si>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</si>
  <si>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</si>
  <si>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</si>
  <si>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</si>
  <si>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</si>
  <si>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</si>
  <si>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</si>
  <si>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</si>
  <si>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</si>
  <si>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</si>
  <si>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</si>
  <si>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</si>
  <si>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</si>
  <si>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</si>
  <si>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</si>
  <si>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</si>
  <si>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</si>
  <si>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</si>
  <si>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</si>
  <si>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</si>
  <si>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</si>
  <si>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</si>
  <si>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</si>
  <si>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</si>
  <si>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</si>
  <si>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</si>
  <si>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</si>
  <si>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</si>
  <si>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</si>
  <si>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</si>
  <si>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</si>
  <si>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</si>
  <si>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</si>
  <si>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</si>
  <si>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</si>
  <si>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</si>
  <si>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</si>
  <si>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</si>
  <si>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</si>
  <si>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</si>
  <si>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</si>
  <si>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</si>
  <si>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</si>
  <si>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</si>
  <si>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</si>
  <si>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</si>
  <si>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</si>
  <si>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</si>
  <si>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</si>
  <si>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</si>
  <si>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</si>
  <si>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</si>
  <si>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</si>
  <si>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</si>
  <si>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</si>
  <si>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</si>
  <si>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</si>
  <si>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</si>
  <si>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</si>
  <si>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</si>
  <si>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</si>
  <si>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</si>
  <si>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</si>
  <si>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</si>
  <si>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</si>
  <si>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</si>
  <si>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</si>
  <si>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</si>
  <si>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</si>
  <si>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</si>
  <si>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</si>
  <si>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</si>
  <si>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</si>
  <si>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</si>
  <si>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</si>
  <si>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</si>
  <si>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</si>
  <si>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</si>
  <si>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</si>
  <si>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</si>
  <si>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</si>
  <si>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</si>
  <si>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</si>
  <si>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</si>
  <si>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</si>
  <si>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</si>
  <si>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</si>
  <si>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</si>
  <si>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</si>
  <si>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</si>
  <si>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</si>
  <si>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</si>
  <si>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</si>
  <si>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</si>
  <si>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</si>
  <si>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</si>
  <si>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</si>
  <si>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</si>
  <si>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</si>
  <si>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</si>
  <si>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</si>
  <si>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</si>
  <si>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</si>
  <si>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</si>
  <si>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</si>
  <si>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</si>
  <si>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</si>
  <si>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</si>
  <si>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</si>
  <si>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</si>
  <si>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</si>
  <si>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</si>
  <si>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</si>
  <si>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</si>
  <si>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</si>
  <si>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</si>
  <si>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</si>
  <si>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</si>
  <si>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</si>
  <si>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</si>
  <si>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</si>
  <si>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</si>
  <si>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</si>
  <si>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</si>
  <si>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</si>
  <si>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</si>
  <si>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</si>
  <si>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</si>
  <si>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</si>
  <si>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</si>
  <si>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</si>
  <si>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</si>
  <si>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</si>
  <si>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</si>
  <si>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</si>
  <si>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</si>
  <si>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</si>
  <si>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</si>
  <si>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</si>
  <si>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</si>
  <si>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</si>
  <si>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</si>
  <si>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</si>
  <si>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</si>
  <si>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</si>
  <si>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</si>
  <si>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</si>
  <si>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</si>
  <si>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</si>
  <si>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</si>
  <si>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</si>
  <si>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</si>
  <si>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</si>
  <si>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</si>
  <si>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</si>
  <si>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</si>
  <si>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</si>
  <si>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</si>
  <si>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</si>
  <si>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</si>
  <si>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</si>
  <si>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</si>
  <si>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</si>
  <si>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</si>
  <si>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</si>
  <si>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</si>
  <si>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</si>
  <si>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</si>
  <si>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</si>
  <si>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</si>
  <si>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</si>
  <si>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</si>
  <si>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</si>
  <si>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</si>
  <si>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</si>
  <si>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</si>
  <si>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</si>
  <si>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</si>
  <si>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</si>
  <si>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</si>
  <si>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</si>
  <si>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</si>
  <si>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</si>
  <si>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</si>
  <si>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</si>
  <si>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</si>
  <si>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</si>
  <si>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</si>
  <si>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</si>
  <si>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</si>
  <si>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</si>
  <si>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</si>
  <si>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</si>
  <si>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</si>
  <si>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</si>
  <si>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</si>
  <si>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</si>
  <si>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</si>
  <si>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</si>
  <si>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</si>
  <si>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</si>
  <si>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</si>
  <si>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</si>
  <si>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</si>
  <si>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</si>
  <si>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</si>
  <si>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</si>
  <si>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</si>
  <si>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</si>
  <si>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</si>
  <si>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</si>
  <si>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</si>
  <si>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</si>
  <si>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</si>
  <si>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</si>
  <si>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</si>
  <si>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</si>
  <si>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</si>
  <si>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</si>
  <si>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</si>
  <si>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</si>
  <si>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</si>
  <si>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</si>
  <si>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</si>
  <si>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</si>
  <si>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</si>
  <si>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</si>
  <si>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</si>
  <si>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</si>
  <si>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</si>
  <si>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</si>
  <si>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</si>
  <si>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</si>
  <si>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</si>
  <si>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</si>
  <si>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</si>
  <si>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</si>
  <si>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</si>
  <si>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</si>
  <si>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</si>
  <si>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</si>
  <si>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</si>
  <si>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</si>
  <si>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</si>
  <si>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</si>
  <si>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</si>
  <si>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</si>
  <si>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</si>
  <si>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</si>
  <si>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</si>
  <si>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</si>
  <si>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</si>
  <si>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</si>
  <si>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</si>
  <si>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</si>
  <si>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</si>
  <si>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</si>
  <si>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</si>
  <si>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</si>
  <si>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</si>
  <si>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</si>
  <si>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</si>
  <si>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</si>
  <si>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</si>
  <si>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</si>
  <si>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</si>
  <si>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</si>
  <si>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</si>
  <si>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</si>
  <si>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</si>
  <si>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</si>
  <si>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</si>
  <si>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</si>
  <si>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</si>
  <si>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</si>
  <si>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</si>
  <si>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</si>
  <si>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</si>
  <si>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</si>
  <si>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</si>
  <si>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</si>
  <si>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</si>
  <si>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</si>
  <si>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</si>
  <si>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</si>
  <si>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</si>
  <si>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</si>
  <si>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</si>
  <si>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</si>
  <si>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</si>
  <si>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</si>
  <si>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</si>
  <si>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</si>
  <si>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</si>
  <si>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</si>
  <si>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</si>
  <si>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</si>
  <si>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</si>
  <si>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</si>
  <si>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</si>
  <si>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</si>
  <si>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</si>
  <si>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</si>
  <si>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</si>
  <si>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</si>
  <si>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</si>
  <si>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</si>
  <si>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</si>
  <si>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</si>
  <si>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</si>
  <si>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</si>
  <si>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</si>
  <si>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</si>
  <si>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</si>
  <si>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</si>
  <si>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</si>
  <si>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</si>
  <si>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</si>
  <si>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</si>
  <si>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</si>
  <si>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</si>
  <si>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</si>
  <si>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</si>
  <si>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</si>
  <si>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</si>
  <si>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</si>
  <si>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</si>
  <si>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</si>
  <si>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</si>
  <si>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</si>
  <si>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</si>
  <si>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</si>
  <si>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</si>
  <si>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</si>
  <si>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</si>
  <si>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</si>
  <si>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</si>
  <si>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</si>
  <si>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</si>
  <si>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</si>
  <si>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</si>
  <si>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</si>
  <si>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</si>
  <si>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</si>
  <si>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</si>
  <si>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</si>
  <si>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</si>
  <si>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</si>
  <si>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</si>
  <si>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</si>
  <si>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</si>
  <si>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</si>
  <si>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</si>
  <si>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</si>
  <si>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</si>
  <si>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</si>
  <si>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</si>
  <si>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</si>
  <si>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</si>
  <si>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</si>
  <si>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</si>
  <si>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</si>
  <si>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</si>
  <si>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</si>
  <si>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</si>
  <si>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</si>
  <si>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</si>
  <si>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</si>
  <si>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</si>
  <si>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</si>
  <si>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</si>
  <si>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</si>
  <si>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</si>
  <si>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</si>
  <si>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</si>
  <si>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</si>
  <si>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</si>
  <si>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</si>
  <si>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</si>
  <si>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</si>
  <si>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</si>
  <si>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</si>
  <si>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</si>
  <si>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</si>
  <si>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</si>
  <si>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</si>
  <si>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</si>
  <si>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</si>
  <si>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</si>
  <si>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</si>
  <si>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</si>
  <si>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</si>
  <si>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</si>
  <si>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</si>
  <si>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</si>
  <si>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</si>
  <si>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</si>
  <si>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</si>
  <si>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</si>
  <si>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</si>
  <si>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</si>
  <si>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</si>
  <si>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</si>
  <si>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</si>
  <si>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</si>
  <si>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</si>
  <si>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</si>
  <si>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</si>
  <si>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</si>
  <si>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</si>
  <si>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</si>
  <si>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</si>
  <si>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</si>
  <si>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</si>
  <si>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</si>
  <si>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</si>
  <si>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</si>
  <si>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</si>
  <si>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</si>
  <si>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</si>
  <si>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</si>
  <si>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</si>
  <si>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</si>
  <si>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</si>
  <si>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</si>
  <si>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</si>
  <si>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</si>
  <si>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</si>
  <si>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</si>
  <si>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</si>
  <si>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</si>
  <si>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</si>
  <si>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</si>
  <si>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</si>
  <si>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</si>
  <si>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</si>
  <si>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</si>
  <si>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</si>
  <si>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</si>
  <si>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</si>
  <si>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</si>
  <si>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</si>
  <si>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</si>
  <si>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</si>
  <si>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</si>
  <si>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</si>
  <si>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</si>
  <si>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</si>
  <si>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</si>
  <si>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</si>
  <si>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</si>
  <si>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</si>
  <si>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</si>
  <si>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</si>
  <si>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</si>
  <si>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</si>
  <si>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</si>
  <si>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</si>
  <si>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</si>
  <si>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</si>
  <si>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</si>
  <si>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</si>
  <si>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</si>
  <si>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</si>
  <si>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</si>
  <si>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</si>
  <si>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</si>
  <si>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</si>
  <si>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</si>
  <si>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</si>
  <si>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</si>
  <si>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</si>
  <si>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</si>
  <si>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</si>
  <si>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</si>
  <si>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</si>
  <si>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</si>
  <si>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</si>
  <si>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</si>
  <si>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</si>
  <si>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</si>
  <si>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</si>
  <si>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</si>
  <si>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</si>
  <si>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</si>
  <si>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</si>
  <si>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</si>
  <si>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</si>
  <si>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</si>
  <si>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</si>
  <si>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</si>
  <si>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</si>
  <si>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</si>
  <si>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</si>
  <si>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</si>
  <si>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</si>
  <si>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</si>
  <si>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</si>
  <si>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</si>
  <si>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</si>
  <si>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</si>
  <si>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</si>
  <si>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</si>
  <si>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</si>
  <si>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</si>
  <si>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</si>
  <si>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</si>
  <si>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</si>
  <si>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</si>
  <si>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</si>
  <si>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</si>
  <si>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</si>
  <si>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</si>
  <si>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</si>
  <si>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</si>
  <si>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</si>
  <si>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</si>
  <si>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</si>
  <si>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</si>
  <si>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</si>
  <si>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</si>
  <si>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</si>
  <si>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</si>
  <si>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</si>
  <si>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</si>
  <si>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</si>
  <si>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</si>
  <si>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</si>
  <si>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</si>
  <si>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</si>
  <si>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</si>
  <si>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</si>
  <si>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</si>
  <si>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</si>
  <si>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</si>
  <si>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</si>
  <si>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</si>
  <si>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</si>
  <si>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</si>
  <si>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</si>
  <si>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</si>
  <si>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</si>
  <si>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</si>
  <si>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</si>
  <si>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</si>
  <si>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</si>
  <si>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</si>
  <si>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</si>
  <si>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</si>
  <si>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</si>
  <si>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</si>
  <si>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</si>
  <si>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</si>
  <si>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</si>
  <si>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</si>
  <si>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</si>
  <si>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</si>
  <si>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</si>
  <si>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</si>
  <si>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</si>
  <si>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</si>
  <si>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</si>
  <si>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</si>
  <si>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</si>
  <si>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</si>
  <si>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</si>
  <si>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</si>
  <si>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</si>
  <si>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</si>
  <si>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</si>
  <si>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</si>
  <si>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</si>
  <si>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</si>
  <si>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</si>
  <si>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</si>
  <si>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</si>
  <si>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</si>
  <si>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</si>
  <si>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</si>
  <si>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</si>
  <si>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</si>
  <si>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</si>
  <si>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</si>
  <si>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</si>
  <si>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</si>
  <si>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</si>
  <si>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</si>
  <si>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</si>
  <si>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</si>
  <si>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</si>
  <si>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</si>
  <si>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</si>
  <si>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</si>
  <si>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</si>
  <si>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</si>
  <si>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</si>
  <si>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</si>
  <si>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</si>
  <si>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</si>
  <si>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</si>
  <si>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</si>
  <si>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</si>
  <si>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</si>
  <si>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</si>
  <si>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</si>
  <si>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</si>
  <si>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</si>
  <si>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</si>
  <si>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</si>
  <si>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</si>
  <si>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</si>
  <si>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</si>
  <si>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</si>
  <si>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</si>
  <si>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</si>
  <si>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</si>
  <si>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</si>
  <si>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</si>
  <si>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</si>
  <si>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</si>
  <si>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</si>
  <si>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</si>
  <si>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</si>
  <si>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</si>
  <si>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</si>
  <si>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</si>
  <si>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</si>
  <si>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</si>
  <si>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</si>
  <si>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</si>
  <si>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</si>
  <si>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</si>
  <si>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</si>
  <si>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</si>
  <si>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</si>
  <si>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</si>
  <si>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</si>
  <si>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</si>
  <si>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</si>
  <si>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</si>
  <si>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</si>
  <si>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</si>
  <si>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</si>
  <si>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</si>
  <si>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</si>
  <si>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</si>
  <si>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</si>
  <si>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</si>
  <si>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</si>
  <si>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</si>
  <si>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</si>
  <si>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</si>
  <si>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</si>
  <si>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</si>
  <si>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</si>
  <si>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</si>
  <si>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</si>
  <si>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</si>
  <si>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</si>
  <si>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</si>
  <si>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</si>
  <si>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</si>
  <si>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</si>
  <si>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</si>
  <si>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</si>
  <si>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</si>
  <si>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</si>
  <si>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</si>
  <si>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</si>
  <si>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</si>
  <si>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</si>
  <si>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</si>
  <si>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</si>
  <si>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</si>
  <si>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</si>
  <si>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</si>
  <si>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</si>
  <si>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</si>
  <si>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</si>
  <si>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</si>
  <si>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</si>
  <si>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</si>
  <si>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</si>
  <si>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</si>
  <si>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</si>
  <si>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</si>
  <si>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</si>
  <si>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</si>
  <si>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</si>
  <si>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</si>
  <si>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</si>
  <si>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</si>
  <si>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</si>
  <si>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</si>
  <si>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</si>
  <si>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</si>
  <si>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</si>
  <si>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</si>
  <si>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</si>
  <si>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</si>
  <si>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</si>
  <si>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</si>
  <si>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</si>
  <si>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</si>
  <si>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</si>
  <si>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</si>
  <si>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</si>
  <si>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</si>
  <si>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</si>
  <si>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</si>
  <si>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</si>
  <si>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</si>
  <si>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</si>
  <si>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</si>
  <si>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</si>
  <si>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</si>
  <si>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</si>
  <si>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</si>
  <si>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</si>
  <si>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</si>
  <si>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</si>
  <si>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</si>
  <si>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</si>
  <si>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</si>
  <si>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</si>
  <si>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</si>
  <si>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</si>
  <si>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</si>
  <si>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</si>
  <si>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</si>
  <si>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</si>
  <si>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</si>
  <si>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</si>
  <si>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</si>
  <si>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</si>
  <si>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</si>
  <si>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</si>
  <si>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</si>
  <si>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</si>
  <si>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</si>
  <si>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</si>
  <si>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</si>
  <si>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</si>
  <si>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</si>
  <si>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</si>
  <si>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</si>
  <si>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</si>
  <si>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</si>
  <si>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</si>
  <si>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</si>
  <si>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</si>
  <si>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</si>
  <si>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</si>
  <si>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</si>
  <si>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</si>
  <si>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</si>
  <si>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</si>
  <si>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</si>
  <si>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</si>
  <si>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</si>
  <si>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</si>
  <si>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</si>
  <si>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</si>
  <si>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</si>
  <si>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</si>
  <si>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</si>
  <si>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</si>
  <si>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</si>
  <si>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</si>
  <si>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</si>
  <si>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</si>
  <si>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</si>
  <si>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</si>
  <si>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</si>
  <si>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</si>
  <si>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</si>
  <si>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</si>
  <si>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</si>
  <si>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</si>
  <si>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</si>
  <si>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</si>
  <si>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</si>
  <si>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</si>
  <si>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</si>
  <si>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</si>
  <si>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</si>
  <si>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</si>
  <si>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</si>
  <si>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</si>
  <si>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</si>
  <si>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</si>
  <si>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</si>
  <si>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</si>
  <si>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</si>
  <si>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</si>
  <si>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</si>
  <si>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</si>
  <si>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</si>
  <si>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</si>
  <si>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</si>
  <si>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</si>
  <si>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</si>
  <si>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</si>
  <si>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</si>
  <si>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</si>
  <si>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</si>
  <si>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</si>
  <si>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</si>
  <si>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</si>
  <si>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</si>
  <si>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</si>
  <si>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</si>
  <si>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</si>
  <si>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</si>
  <si>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</si>
  <si>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</si>
  <si>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</si>
  <si>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</si>
  <si>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</si>
  <si>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</si>
  <si>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</si>
  <si>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</si>
  <si>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</si>
  <si>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</si>
  <si>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</si>
  <si>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</si>
  <si>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</si>
  <si>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</si>
  <si>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</si>
  <si>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</si>
  <si>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</si>
  <si>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</si>
  <si>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</si>
  <si>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</si>
  <si>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</si>
  <si>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</si>
  <si>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</si>
  <si>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</si>
  <si>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</si>
  <si>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</si>
  <si>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</si>
  <si>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</si>
  <si>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</si>
  <si>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</si>
  <si>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</si>
  <si>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</si>
  <si>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</si>
  <si>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</si>
  <si>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</si>
  <si>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</si>
  <si>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</si>
  <si>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</si>
  <si>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</si>
  <si>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</si>
  <si>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</si>
  <si>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</si>
  <si>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</si>
  <si>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</si>
  <si>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</si>
  <si>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</si>
  <si>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</si>
  <si>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</si>
  <si>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</si>
  <si>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</si>
  <si>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</si>
  <si>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</si>
  <si>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</si>
  <si>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</si>
  <si>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</si>
  <si>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</si>
  <si>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</si>
  <si>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</si>
  <si>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</si>
  <si>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</si>
  <si>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</si>
  <si>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</si>
  <si>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</si>
  <si>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</si>
  <si>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</si>
  <si>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</si>
  <si>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</si>
  <si>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</si>
  <si>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</si>
  <si>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</si>
  <si>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</si>
  <si>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</si>
  <si>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</si>
  <si>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</si>
  <si>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</si>
  <si>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</si>
  <si>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</si>
  <si>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</si>
  <si>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</si>
  <si>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</si>
  <si>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</si>
  <si>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</si>
  <si>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</si>
  <si>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</si>
  <si>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</si>
  <si>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</si>
  <si>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</si>
  <si>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</si>
  <si>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</si>
  <si>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</si>
  <si>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</si>
  <si>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</si>
  <si>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</si>
  <si>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</si>
  <si>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</si>
  <si>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</si>
  <si>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</si>
  <si>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</si>
  <si>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</si>
  <si>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</si>
  <si>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</si>
  <si>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</si>
  <si>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</si>
  <si>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</si>
  <si>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</si>
  <si>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</si>
  <si>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</si>
  <si>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</si>
  <si>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</si>
  <si>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</si>
  <si>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</si>
  <si>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</si>
  <si>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</si>
  <si>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</si>
  <si>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</si>
  <si>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</si>
  <si>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</si>
  <si>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</si>
  <si>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</si>
  <si>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</si>
  <si>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</si>
  <si>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</si>
  <si>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</si>
  <si>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</si>
  <si>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</si>
  <si>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</si>
  <si>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</si>
  <si>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</si>
  <si>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</si>
  <si>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</si>
  <si>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</si>
  <si>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</si>
  <si>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</si>
  <si>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</si>
  <si>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</si>
  <si>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</si>
  <si>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</si>
  <si>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</si>
  <si>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</si>
  <si>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</si>
  <si>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</si>
  <si>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</si>
  <si>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</si>
  <si>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</si>
  <si>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</si>
  <si>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</si>
  <si>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</si>
  <si>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</si>
  <si>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</si>
  <si>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</si>
  <si>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</si>
  <si>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</si>
  <si>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</si>
  <si>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</si>
  <si>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</si>
  <si>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</si>
  <si>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</si>
  <si>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</si>
  <si>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</si>
  <si>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</si>
  <si>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</si>
  <si>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</si>
  <si>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</si>
  <si>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</si>
  <si>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</si>
  <si>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</si>
  <si>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</si>
  <si>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</si>
  <si>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</si>
  <si>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</si>
  <si>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</si>
  <si>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</si>
  <si>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</si>
  <si>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</si>
  <si>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</si>
  <si>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</si>
  <si>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</si>
  <si>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</si>
  <si>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</si>
  <si>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</si>
  <si>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</si>
  <si>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</si>
  <si>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</si>
  <si>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</si>
  <si>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</si>
  <si>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</si>
  <si>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</si>
  <si>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</si>
  <si>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</si>
  <si>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</si>
  <si>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</si>
  <si>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</si>
  <si>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</si>
  <si>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</si>
  <si>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</si>
  <si>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</si>
  <si>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</si>
  <si>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</si>
  <si>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</si>
  <si>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</si>
  <si>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</si>
  <si>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</si>
  <si>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</si>
  <si>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</si>
  <si>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</si>
  <si>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</si>
  <si>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</si>
  <si>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</si>
  <si>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</si>
  <si>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</si>
  <si>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</si>
  <si>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</si>
  <si>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</si>
  <si>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</si>
  <si>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</si>
  <si>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</si>
  <si>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</si>
  <si>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</si>
  <si>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</si>
  <si>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</si>
  <si>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</si>
  <si>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</si>
  <si>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</si>
  <si>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</si>
  <si>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</si>
  <si>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</si>
  <si>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</si>
  <si>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</si>
  <si>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</si>
  <si>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</si>
  <si>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</si>
  <si>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</si>
  <si>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</si>
  <si>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</si>
  <si>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</si>
  <si>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</si>
  <si>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</si>
  <si>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</si>
  <si>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</si>
  <si>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</si>
  <si>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</si>
  <si>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</si>
  <si>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</si>
  <si>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</si>
  <si>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</si>
  <si>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</si>
  <si>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</si>
  <si>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</si>
  <si>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</si>
  <si>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</si>
  <si>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</si>
  <si>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</si>
  <si>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</si>
  <si>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</si>
  <si>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</si>
  <si>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</si>
  <si>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</si>
  <si>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</si>
  <si>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</si>
  <si>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</si>
  <si>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</si>
  <si>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</si>
  <si>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</si>
  <si>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</si>
  <si>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</si>
  <si>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</si>
  <si>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</si>
  <si>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</si>
  <si>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</si>
  <si>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</si>
  <si>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</si>
  <si>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</si>
  <si>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</si>
  <si>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</si>
  <si>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</si>
  <si>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</si>
  <si>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</si>
  <si>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</si>
  <si>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</si>
  <si>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</si>
  <si>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</si>
  <si>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</si>
  <si>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</si>
  <si>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</si>
  <si>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</si>
  <si>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</si>
  <si>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</si>
  <si>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</si>
  <si>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</si>
  <si>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</si>
  <si>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</si>
  <si>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</si>
  <si>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</si>
  <si>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</si>
  <si>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</si>
  <si>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</si>
  <si>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</si>
  <si>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</si>
  <si>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</si>
  <si>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</si>
  <si>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</si>
  <si>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</si>
  <si>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</si>
  <si>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</si>
  <si>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</si>
  <si>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</si>
  <si>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</si>
  <si>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</si>
  <si>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</si>
  <si>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</si>
  <si>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</si>
  <si>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</si>
  <si>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</si>
  <si>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</si>
  <si>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</si>
  <si>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</si>
  <si>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</si>
  <si>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</si>
  <si>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</si>
  <si>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</si>
  <si>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</si>
  <si>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</si>
  <si>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</si>
  <si>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</si>
  <si>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</si>
  <si>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</si>
  <si>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</si>
  <si>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</si>
  <si>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</si>
  <si>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</si>
  <si>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</si>
  <si>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</si>
  <si>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</si>
  <si>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</si>
  <si>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</si>
  <si>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</si>
  <si>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</si>
  <si>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</si>
  <si>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</si>
  <si>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</si>
  <si>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</si>
  <si>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</si>
  <si>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</si>
  <si>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</si>
  <si>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</si>
  <si>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</si>
  <si>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</si>
  <si>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</si>
  <si>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</si>
  <si>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</si>
  <si>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</si>
  <si>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</si>
  <si>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</si>
  <si>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</si>
  <si>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</si>
  <si>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</si>
  <si>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</si>
  <si>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</si>
  <si>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</si>
  <si>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</si>
  <si>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</si>
  <si>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</si>
  <si>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</si>
  <si>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</si>
  <si>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</si>
  <si>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</si>
  <si>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</si>
  <si>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</si>
  <si>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</si>
  <si>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</si>
  <si>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</si>
  <si>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</si>
  <si>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</si>
  <si>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</si>
  <si>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</si>
  <si>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</si>
  <si>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</si>
  <si>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</si>
  <si>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</si>
  <si>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</si>
  <si>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</si>
  <si>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</si>
  <si>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</si>
  <si>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</si>
  <si>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</si>
  <si>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</si>
  <si>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</si>
  <si>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</si>
  <si>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</si>
  <si>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</si>
  <si>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</si>
  <si>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</si>
  <si>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</si>
  <si>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</si>
  <si>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</si>
  <si>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</si>
  <si>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</si>
  <si>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</si>
  <si>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</si>
  <si>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</si>
  <si>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</si>
  <si>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</si>
  <si>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</si>
  <si>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</si>
  <si>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</si>
  <si>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</si>
  <si>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</si>
  <si>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</si>
  <si>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</si>
  <si>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</si>
  <si>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</si>
  <si>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</si>
  <si>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</si>
  <si>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</si>
  <si>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</si>
  <si>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</si>
  <si>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</si>
  <si>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</si>
  <si>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</si>
  <si>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</si>
  <si>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</si>
  <si>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</si>
  <si>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</si>
  <si>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</si>
  <si>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</si>
  <si>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</si>
  <si>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</si>
  <si>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</si>
  <si>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</si>
  <si>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</si>
  <si>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</si>
  <si>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</si>
  <si>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</si>
  <si>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</si>
  <si>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</si>
  <si>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</si>
  <si>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</si>
  <si>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</si>
  <si>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</si>
  <si>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</si>
  <si>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</si>
  <si>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</si>
  <si>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</si>
  <si>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</si>
  <si>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</si>
  <si>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</si>
  <si>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</si>
  <si>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</si>
  <si>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</si>
  <si>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</si>
  <si>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</si>
  <si>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</si>
  <si>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</si>
  <si>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</si>
  <si>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</si>
  <si>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</si>
  <si>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</si>
  <si>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</si>
  <si>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</si>
  <si>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</si>
  <si>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</si>
  <si>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</si>
  <si>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</si>
  <si>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</si>
  <si>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</si>
  <si>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</si>
  <si>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</si>
  <si>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</si>
  <si>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</si>
  <si>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</si>
  <si>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</si>
  <si>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</si>
  <si>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</si>
  <si>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</si>
  <si>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</si>
  <si>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</si>
  <si>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</si>
  <si>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</si>
  <si>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</si>
  <si>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</si>
  <si>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</si>
  <si>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</si>
  <si>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</si>
  <si>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</si>
  <si>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</si>
  <si>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</si>
  <si>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</si>
  <si>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</si>
  <si>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</si>
  <si>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</si>
  <si>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</si>
  <si>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</si>
  <si>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</si>
  <si>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</si>
  <si>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</si>
  <si>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</si>
  <si>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</si>
  <si>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</si>
  <si>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</si>
  <si>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</si>
  <si>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</si>
  <si>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</si>
  <si>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</si>
  <si>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</si>
  <si>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</si>
  <si>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</si>
  <si>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</si>
  <si>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</si>
  <si>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</si>
  <si>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</si>
  <si>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</si>
  <si>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</si>
  <si>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</si>
  <si>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</si>
  <si>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</si>
  <si>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</si>
  <si>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</si>
  <si>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</si>
  <si>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</si>
  <si>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</si>
  <si>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</si>
  <si>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</si>
  <si>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</si>
  <si>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</si>
  <si>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</si>
  <si>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</si>
  <si>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</si>
  <si>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</si>
  <si>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</si>
  <si>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</si>
  <si>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</si>
  <si>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</si>
  <si>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</si>
  <si>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</si>
  <si>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</si>
  <si>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</si>
  <si>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</si>
  <si>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</si>
  <si>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</si>
  <si>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</si>
  <si>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</si>
  <si>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</si>
  <si>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</si>
  <si>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</si>
  <si>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</si>
  <si>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</si>
  <si>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</si>
  <si>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</si>
  <si>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</si>
  <si>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</si>
  <si>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</si>
  <si>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</si>
  <si>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</si>
  <si>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</si>
  <si>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</si>
  <si>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</si>
  <si>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</si>
  <si>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</si>
  <si>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</si>
  <si>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</si>
  <si>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</si>
  <si>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</si>
  <si>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</si>
  <si>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</si>
  <si>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</si>
  <si>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</si>
  <si>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</si>
  <si>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</si>
  <si>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</si>
  <si>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</si>
  <si>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</si>
  <si>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</si>
  <si>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</si>
  <si>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</si>
  <si>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</si>
  <si>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</si>
  <si>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</si>
  <si>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</si>
  <si>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</si>
  <si>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</si>
  <si>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</si>
  <si>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</si>
  <si>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</si>
  <si>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</si>
  <si>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</si>
  <si>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</si>
  <si>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</si>
  <si>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</si>
  <si>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</si>
  <si>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</si>
  <si>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</si>
  <si>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</si>
  <si>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</si>
  <si>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</si>
  <si>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</si>
  <si>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</si>
  <si>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</si>
  <si>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</si>
  <si>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</si>
  <si>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</si>
  <si>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</si>
  <si>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</si>
  <si>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</si>
  <si>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</si>
  <si>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</si>
  <si>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</si>
  <si>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</si>
  <si>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</si>
  <si>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</si>
  <si>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</si>
  <si>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</si>
  <si>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</si>
  <si>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</si>
  <si>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</si>
  <si>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</si>
  <si>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</si>
  <si>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</si>
  <si>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</si>
  <si>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</si>
  <si>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</si>
  <si>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</si>
  <si>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</si>
  <si>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</si>
  <si>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</si>
  <si>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</si>
  <si>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</si>
  <si>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</si>
  <si>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</si>
  <si>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</si>
  <si>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</si>
  <si>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</si>
  <si>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</si>
  <si>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</si>
  <si>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</si>
  <si>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</si>
  <si>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</si>
  <si>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</si>
  <si>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</si>
  <si>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</si>
  <si>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</si>
  <si>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</si>
  <si>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</si>
  <si>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</si>
  <si>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</si>
  <si>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</si>
  <si>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</si>
  <si>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</si>
  <si>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</si>
  <si>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</si>
  <si>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</si>
  <si>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</si>
  <si>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</si>
  <si>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</si>
  <si>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</si>
  <si>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</si>
  <si>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</si>
  <si>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</si>
  <si>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</si>
  <si>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</si>
  <si>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</si>
  <si>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</si>
  <si>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</si>
  <si>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</si>
  <si>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</si>
  <si>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</si>
  <si>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</si>
  <si>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</si>
  <si>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</si>
  <si>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</si>
  <si>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</si>
  <si>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</si>
  <si>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</si>
  <si>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</si>
  <si>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</si>
  <si>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</si>
  <si>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</si>
  <si>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</si>
  <si>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</si>
  <si>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</si>
  <si>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</si>
  <si>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</si>
  <si>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</si>
  <si>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</si>
  <si>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</si>
  <si>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</si>
  <si>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</si>
  <si>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</si>
  <si>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</si>
  <si>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</si>
  <si>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</si>
  <si>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</si>
  <si>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</si>
  <si>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</si>
  <si>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</si>
  <si>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</si>
  <si>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</si>
  <si>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</si>
  <si>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</si>
  <si>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</si>
  <si>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</si>
  <si>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</si>
  <si>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</si>
  <si>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</si>
  <si>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</si>
  <si>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</si>
  <si>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</si>
  <si>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</si>
  <si>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</si>
  <si>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</si>
  <si>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</si>
  <si>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</si>
  <si>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</si>
  <si>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</si>
  <si>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</si>
  <si>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</si>
  <si>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</si>
  <si>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</si>
  <si>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</si>
  <si>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</si>
  <si>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</si>
  <si>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</si>
  <si>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</si>
  <si>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</si>
  <si>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</si>
  <si>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</si>
  <si>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</si>
  <si>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</si>
  <si>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</si>
  <si>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</si>
  <si>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</si>
  <si>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</si>
  <si>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</si>
  <si>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</si>
  <si>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</si>
  <si>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</si>
  <si>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</si>
  <si>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</si>
  <si>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</si>
  <si>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</si>
  <si>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</si>
  <si>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</si>
  <si>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</si>
  <si>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</si>
  <si>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</si>
  <si>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</si>
  <si>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</si>
  <si>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</si>
  <si>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</si>
  <si>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</si>
  <si>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</si>
  <si>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</si>
  <si>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</si>
  <si>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</si>
  <si>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</si>
  <si>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</si>
  <si>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</si>
  <si>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</si>
  <si>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</si>
  <si>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</si>
  <si>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</si>
  <si>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</si>
  <si>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</si>
  <si>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</si>
  <si>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</si>
  <si>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</si>
  <si>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</si>
  <si>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</si>
  <si>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</si>
  <si>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</si>
  <si>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</si>
  <si>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</si>
  <si>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</si>
  <si>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</si>
  <si>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</si>
  <si>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</si>
  <si>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</si>
  <si>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</si>
  <si>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</si>
  <si>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</si>
  <si>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</si>
  <si>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</si>
  <si>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</si>
  <si>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</si>
  <si>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</si>
  <si>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</si>
  <si>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</si>
  <si>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</si>
  <si>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</si>
  <si>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</si>
  <si>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</si>
  <si>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</si>
  <si>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</si>
  <si>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</si>
  <si>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</si>
  <si>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</si>
  <si>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</si>
  <si>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</si>
  <si>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</si>
  <si>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</si>
  <si>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</si>
  <si>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</si>
  <si>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</si>
  <si>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</si>
  <si>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</si>
  <si>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</si>
  <si>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</si>
  <si>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</si>
  <si>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</si>
  <si>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</si>
  <si>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</si>
  <si>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</si>
  <si>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</si>
  <si>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</si>
  <si>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</si>
  <si>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</si>
  <si>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</si>
  <si>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</si>
  <si>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</si>
  <si>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</si>
  <si>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</si>
  <si>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</si>
  <si>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</si>
  <si>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</si>
  <si>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</si>
  <si>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</si>
  <si>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</si>
  <si>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</si>
  <si>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</si>
  <si>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</si>
  <si>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</si>
  <si>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</si>
  <si>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</si>
  <si>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</si>
  <si>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</si>
  <si>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</si>
  <si>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</si>
  <si>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</si>
  <si>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</si>
  <si>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</si>
  <si>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</si>
  <si>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</si>
  <si>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</si>
  <si>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</si>
  <si>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</si>
  <si>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</si>
  <si>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</si>
  <si>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</si>
  <si>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</si>
  <si>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</si>
  <si>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</si>
  <si>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</si>
  <si>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</si>
  <si>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</si>
  <si>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</si>
  <si>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</si>
  <si>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</si>
  <si>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</si>
  <si>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</si>
  <si>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</si>
  <si>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</si>
  <si>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</si>
  <si>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</si>
  <si>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</si>
  <si>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</si>
  <si>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</si>
  <si>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</si>
  <si>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</si>
  <si>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</si>
  <si>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</si>
  <si>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</si>
  <si>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</si>
  <si>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</si>
  <si>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</si>
  <si>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</si>
  <si>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</si>
  <si>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</si>
  <si>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</si>
  <si>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</si>
  <si>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</si>
  <si>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</si>
  <si>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</si>
  <si>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</si>
  <si>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</si>
  <si>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</si>
  <si>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</si>
  <si>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</si>
  <si>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</si>
  <si>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</si>
  <si>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</si>
  <si>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</si>
  <si>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</si>
  <si>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</si>
  <si>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</si>
  <si>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</si>
  <si>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</si>
  <si>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</si>
  <si>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</si>
  <si>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</si>
  <si>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</si>
  <si>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</si>
  <si>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</si>
  <si>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</si>
  <si>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</si>
  <si>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</si>
  <si>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</si>
  <si>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</si>
  <si>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</si>
  <si>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</si>
  <si>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</si>
  <si>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</si>
  <si>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</si>
  <si>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</si>
  <si>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</si>
  <si>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</si>
  <si>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</si>
  <si>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</si>
  <si>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</si>
  <si>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</si>
  <si>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</si>
  <si>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</si>
  <si>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</si>
  <si>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</si>
  <si>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</si>
  <si>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</si>
  <si>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</si>
  <si>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</si>
  <si>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</si>
  <si>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</si>
  <si>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</si>
  <si>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</si>
  <si>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</si>
  <si>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</si>
  <si>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</si>
  <si>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</si>
  <si>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</si>
  <si>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</si>
  <si>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</si>
  <si>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</si>
  <si>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</si>
  <si>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</si>
  <si>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</si>
  <si>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</si>
  <si>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</si>
  <si>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</si>
  <si>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</si>
  <si>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</si>
  <si>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</si>
  <si>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</si>
  <si>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</si>
  <si>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</si>
  <si>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</si>
  <si>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</si>
  <si>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</si>
  <si>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</si>
  <si>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</si>
  <si>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</si>
  <si>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</si>
  <si>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</si>
  <si>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</si>
  <si>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</si>
  <si>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</si>
  <si>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</si>
  <si>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</si>
  <si>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</si>
  <si>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</si>
  <si>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</si>
  <si>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</si>
  <si>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</si>
  <si>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</si>
  <si>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</si>
  <si>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</si>
  <si>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</si>
  <si>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</si>
  <si>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</si>
  <si>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</si>
  <si>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</si>
  <si>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</si>
  <si>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</si>
  <si>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</si>
  <si>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</si>
  <si>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</si>
  <si>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</si>
  <si>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</si>
  <si>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</si>
  <si>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</si>
  <si>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</si>
  <si>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</si>
  <si>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</si>
  <si>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</si>
  <si>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</si>
  <si>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</si>
  <si>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</si>
  <si>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</si>
  <si>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</si>
  <si>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</si>
  <si>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</si>
  <si>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</si>
  <si>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</si>
  <si>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</si>
  <si>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</si>
  <si>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</si>
  <si>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</si>
  <si>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</si>
  <si>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</si>
  <si>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</si>
  <si>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</si>
  <si>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</si>
  <si>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</si>
  <si>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</si>
  <si>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</si>
  <si>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</si>
  <si>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</si>
  <si>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</si>
  <si>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</si>
  <si>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</si>
  <si>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</si>
  <si>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</si>
  <si>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</si>
  <si>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</si>
  <si>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</si>
  <si>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</si>
  <si>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</si>
  <si>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</si>
  <si>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</si>
  <si>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</si>
  <si>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</si>
  <si>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</si>
  <si>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</si>
  <si>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</si>
  <si>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</si>
  <si>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</si>
  <si>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</si>
  <si>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</si>
  <si>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</si>
  <si>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</si>
  <si>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</si>
  <si>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</si>
  <si>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</si>
  <si>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</si>
  <si>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</si>
  <si>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</si>
  <si>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</si>
  <si>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</si>
  <si>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</si>
  <si>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</si>
  <si>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</si>
  <si>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</si>
  <si>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</si>
  <si>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</si>
  <si>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</si>
  <si>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</si>
  <si>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</si>
  <si>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</si>
  <si>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</si>
  <si>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</si>
  <si>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</si>
  <si>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</si>
  <si>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</si>
  <si>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</si>
  <si>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</si>
  <si>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</si>
  <si>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</si>
  <si>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</si>
  <si>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</si>
  <si>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</si>
  <si>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</si>
  <si>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</si>
  <si>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</si>
  <si>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</si>
  <si>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</si>
  <si>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</si>
  <si>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</si>
  <si>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</si>
  <si>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</si>
  <si>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</si>
  <si>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</si>
  <si>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</si>
  <si>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</si>
  <si>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</si>
  <si>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</si>
  <si>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</si>
  <si>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</si>
  <si>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</si>
  <si>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</si>
  <si>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</si>
  <si>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</si>
  <si>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</si>
  <si>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</si>
  <si>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</si>
  <si>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</si>
  <si>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</si>
  <si>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</si>
  <si>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</si>
  <si>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</si>
  <si>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</si>
  <si>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</si>
  <si>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</si>
  <si>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</si>
  <si>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</si>
  <si>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</si>
  <si>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</si>
  <si>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</si>
  <si>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</si>
  <si>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</si>
  <si>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</si>
  <si>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</si>
  <si>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</si>
  <si>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</si>
  <si>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</si>
  <si>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</si>
  <si>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</si>
  <si>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</si>
  <si>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</si>
  <si>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</si>
  <si>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</si>
  <si>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</si>
  <si>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</si>
  <si>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</si>
  <si>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</si>
  <si>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</si>
  <si>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</si>
  <si>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</si>
  <si>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</si>
  <si>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</si>
  <si>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</si>
  <si>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</si>
  <si>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</si>
  <si>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</si>
  <si>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</si>
  <si>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</si>
  <si>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</si>
  <si>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</si>
  <si>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</si>
  <si>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</si>
  <si>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</si>
  <si>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</si>
  <si>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</si>
  <si>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</si>
  <si>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</si>
  <si>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</si>
  <si>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</si>
  <si>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</si>
  <si>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</si>
  <si>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</si>
  <si>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</si>
  <si>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</si>
  <si>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</si>
  <si>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</si>
  <si>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</si>
  <si>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</si>
  <si>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</si>
  <si>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</si>
  <si>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</si>
  <si>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</si>
  <si>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</si>
  <si>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</si>
  <si>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</si>
  <si>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</si>
  <si>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</si>
  <si>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</si>
  <si>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</si>
  <si>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</si>
  <si>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</si>
  <si>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</si>
  <si>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</si>
  <si>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</si>
  <si>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</si>
  <si>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</si>
  <si>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</si>
  <si>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</si>
  <si>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</si>
  <si>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</si>
  <si>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</si>
  <si>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</si>
  <si>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</si>
  <si>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</si>
  <si>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</si>
  <si>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</si>
  <si>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</si>
  <si>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</si>
  <si>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</si>
  <si>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</si>
  <si>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</si>
  <si>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</si>
  <si>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</si>
  <si>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</si>
  <si>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</si>
  <si>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</si>
  <si>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</si>
  <si>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</si>
  <si>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</si>
  <si>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</si>
  <si>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</si>
  <si>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</si>
  <si>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</si>
  <si>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</si>
  <si>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</si>
  <si>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</si>
  <si>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</si>
  <si>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</si>
  <si>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</si>
  <si>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</si>
  <si>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</si>
  <si>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</si>
  <si>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</si>
  <si>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</si>
  <si>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</si>
  <si>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</si>
  <si>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</si>
  <si>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</si>
  <si>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</si>
  <si>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</si>
  <si>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</si>
  <si>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</si>
  <si>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</si>
  <si>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</si>
  <si>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</si>
  <si>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</si>
  <si>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</si>
  <si>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</si>
  <si>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</si>
  <si>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</si>
  <si>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</si>
  <si>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</si>
  <si>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</si>
  <si>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</si>
  <si>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</si>
  <si>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</si>
  <si>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</si>
  <si>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</si>
  <si>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</si>
  <si>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</si>
  <si>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</si>
  <si>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</si>
  <si>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</si>
  <si>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</si>
  <si>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</si>
  <si>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</si>
  <si>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</si>
  <si>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</si>
  <si>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</si>
  <si>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</si>
  <si>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</si>
  <si>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</si>
  <si>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</si>
  <si>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</si>
  <si>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</si>
  <si>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</si>
  <si>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</si>
  <si>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</si>
  <si>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</si>
  <si>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</si>
  <si>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</si>
  <si>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</si>
  <si>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</si>
  <si>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</si>
  <si>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</si>
  <si>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</si>
  <si>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</si>
  <si>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</si>
  <si>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</si>
  <si>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</si>
  <si>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</si>
  <si>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</si>
  <si>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</si>
  <si>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</si>
  <si>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</si>
  <si>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</si>
  <si>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</si>
  <si>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</si>
  <si>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</si>
  <si>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</si>
  <si>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</si>
  <si>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</si>
  <si>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</si>
  <si>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</si>
  <si>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</si>
  <si>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</si>
  <si>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</si>
  <si>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</si>
  <si>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</si>
  <si>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</si>
  <si>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</si>
  <si>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</si>
  <si>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</si>
  <si>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</si>
  <si>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</si>
  <si>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</si>
  <si>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</si>
  <si>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</si>
  <si>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</si>
  <si>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</si>
  <si>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</si>
  <si>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</si>
  <si>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</si>
  <si>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</si>
  <si>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</si>
  <si>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</si>
  <si>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</si>
  <si>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</si>
  <si>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</si>
  <si>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</si>
  <si>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</si>
  <si>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</si>
  <si>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</si>
  <si>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</si>
  <si>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</si>
  <si>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</si>
  <si>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</si>
  <si>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</si>
  <si>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</si>
  <si>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</si>
  <si>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</si>
  <si>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</si>
  <si>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</si>
  <si>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</si>
  <si>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</si>
  <si>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</si>
  <si>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</si>
  <si>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</si>
  <si>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</si>
  <si>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</si>
  <si>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</si>
  <si>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</si>
  <si>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</si>
  <si>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</si>
  <si>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</si>
  <si>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</si>
  <si>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</si>
  <si>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</si>
  <si>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</si>
  <si>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</si>
  <si>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</si>
  <si>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</si>
  <si>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</si>
  <si>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</si>
  <si>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</si>
  <si>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</si>
  <si>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</si>
  <si>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</si>
  <si>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</si>
  <si>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</si>
  <si>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</si>
  <si>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</si>
  <si>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</si>
  <si>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</si>
  <si>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</si>
  <si>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</si>
  <si>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</si>
  <si>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</si>
  <si>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</si>
  <si>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</si>
  <si>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</si>
  <si>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</si>
  <si>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</si>
  <si>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</si>
  <si>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</si>
  <si>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</si>
  <si>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</si>
  <si>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</si>
  <si>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</si>
  <si>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</si>
  <si>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</si>
  <si>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</si>
  <si>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</si>
  <si>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</si>
  <si>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</si>
  <si>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</si>
  <si>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</si>
  <si>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</si>
  <si>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</si>
  <si>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</si>
  <si>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</si>
  <si>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</si>
  <si>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</si>
  <si>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</si>
  <si>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</si>
  <si>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</si>
  <si>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</si>
  <si>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</si>
  <si>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</si>
  <si>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</si>
  <si>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</si>
  <si>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</si>
  <si>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</si>
  <si>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</si>
  <si>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</si>
  <si>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</si>
  <si>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</si>
  <si>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</si>
  <si>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</si>
  <si>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</si>
  <si>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</si>
  <si>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</si>
  <si>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</si>
  <si>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</si>
  <si>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</si>
  <si>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</si>
  <si>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</si>
  <si>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</si>
  <si>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</si>
  <si>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</si>
  <si>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</si>
  <si>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</si>
  <si>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</si>
  <si>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</si>
  <si>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</si>
  <si>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</si>
  <si>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</si>
  <si>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</si>
  <si>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</si>
  <si>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</si>
  <si>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</si>
  <si>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</si>
  <si>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</si>
  <si>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</si>
  <si>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</si>
  <si>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</si>
  <si>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</si>
  <si>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</si>
  <si>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</si>
  <si>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</si>
  <si>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</si>
  <si>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</si>
  <si>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</si>
  <si>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</si>
  <si>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</si>
  <si>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</si>
  <si>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</si>
  <si>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</si>
  <si>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</si>
  <si>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</si>
  <si>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</si>
  <si>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</si>
  <si>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</si>
  <si>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</si>
  <si>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</si>
  <si>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</si>
  <si>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</si>
  <si>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</si>
  <si>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</si>
  <si>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</si>
  <si>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</si>
  <si>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</si>
  <si>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</si>
  <si>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</si>
  <si>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</si>
  <si>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</si>
  <si>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</si>
  <si>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</si>
  <si>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</si>
  <si>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</si>
  <si>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</si>
  <si>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</si>
  <si>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</si>
  <si>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</si>
  <si>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</si>
  <si>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</si>
  <si>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</si>
  <si>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</si>
  <si>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</si>
  <si>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</si>
  <si>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</si>
  <si>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</si>
  <si>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</si>
  <si>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</si>
  <si>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</si>
  <si>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</si>
  <si>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</si>
  <si>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</si>
  <si>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</si>
  <si>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</si>
  <si>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</si>
  <si>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</si>
  <si>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</si>
  <si>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</si>
  <si>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</si>
  <si>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</si>
  <si>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</si>
  <si>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</si>
  <si>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</si>
  <si>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</si>
  <si>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</si>
  <si>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</si>
  <si>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</si>
  <si>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</si>
  <si>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</si>
  <si>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</si>
  <si>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</si>
  <si>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</si>
  <si>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</si>
  <si>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</si>
  <si>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</si>
  <si>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</si>
  <si>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</si>
  <si>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</si>
  <si>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</si>
  <si>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</si>
  <si>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</si>
  <si>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</si>
  <si>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</si>
  <si>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</si>
  <si>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</si>
  <si>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</si>
  <si>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</si>
  <si>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</si>
  <si>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</si>
  <si>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</si>
  <si>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</si>
  <si>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</si>
  <si>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</si>
  <si>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</si>
  <si>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</si>
  <si>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</si>
  <si>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</si>
  <si>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</si>
  <si>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</si>
  <si>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</si>
  <si>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</si>
  <si>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</si>
  <si>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</si>
  <si>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</si>
  <si>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</si>
  <si>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</si>
  <si>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</si>
  <si>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</si>
  <si>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</si>
  <si>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</si>
  <si>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</si>
  <si>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</si>
  <si>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</si>
  <si>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</si>
  <si>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</si>
  <si>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</si>
  <si>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</si>
  <si>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</si>
  <si>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</si>
  <si>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</si>
  <si>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</si>
  <si>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</si>
  <si>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</si>
  <si>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</si>
  <si>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</si>
  <si>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</si>
  <si>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</si>
  <si>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</si>
  <si>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</si>
  <si>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</si>
  <si>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</si>
  <si>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</si>
  <si>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</si>
  <si>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</si>
  <si>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</si>
  <si>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</si>
  <si>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</si>
  <si>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</si>
  <si>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</si>
  <si>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</si>
  <si>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</si>
  <si>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</si>
  <si>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</si>
  <si>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</si>
  <si>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</si>
  <si>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</si>
  <si>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</si>
  <si>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</si>
  <si>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</si>
  <si>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</si>
  <si>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</si>
  <si>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</si>
  <si>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</si>
  <si>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</si>
  <si>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</si>
  <si>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</si>
  <si>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</si>
  <si>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</si>
  <si>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</si>
  <si>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</si>
  <si>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</si>
  <si>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</si>
  <si>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</si>
  <si>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</si>
  <si>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</si>
  <si>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</si>
  <si>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</si>
  <si>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</si>
  <si>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</si>
  <si>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</si>
  <si>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</si>
  <si>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</si>
  <si>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</si>
  <si>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</si>
  <si>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</si>
  <si>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</si>
  <si>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</si>
  <si>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</si>
  <si>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</si>
  <si>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</si>
  <si>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</si>
  <si>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</si>
  <si>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</si>
  <si>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</si>
  <si>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</si>
  <si>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</si>
  <si>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</si>
  <si>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</si>
  <si>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</si>
  <si>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</si>
  <si>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</si>
  <si>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</si>
  <si>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</si>
  <si>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</si>
  <si>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</si>
  <si>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</si>
  <si>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</si>
  <si>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</si>
  <si>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</si>
  <si>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</si>
  <si>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</si>
  <si>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</si>
  <si>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</si>
  <si>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</si>
  <si>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</si>
  <si>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</si>
  <si>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</si>
  <si>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</si>
  <si>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</si>
  <si>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</si>
  <si>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</si>
  <si>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</si>
  <si>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</si>
  <si>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</si>
  <si>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</si>
  <si>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</si>
  <si>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</si>
  <si>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</si>
  <si>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</si>
  <si>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</si>
  <si>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</si>
  <si>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</si>
  <si>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</si>
  <si>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</si>
  <si>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</si>
  <si>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</si>
  <si>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</si>
  <si>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</si>
  <si>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</si>
  <si>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</si>
  <si>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</si>
  <si>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</si>
  <si>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</si>
  <si>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</si>
  <si>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</si>
  <si>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</si>
  <si>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</si>
  <si>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</si>
  <si>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</si>
  <si>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</si>
  <si>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</si>
  <si>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</si>
  <si>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</si>
  <si>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</si>
  <si>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</si>
  <si>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</si>
  <si>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</si>
  <si>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</si>
  <si>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</si>
  <si>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</si>
  <si>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</si>
  <si>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</si>
  <si>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</si>
  <si>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</si>
  <si>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</si>
  <si>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</si>
  <si>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</si>
  <si>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</si>
  <si>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</si>
  <si>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</si>
  <si>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</si>
  <si>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</si>
  <si>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</si>
  <si>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</si>
  <si>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</si>
  <si>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</si>
  <si>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</si>
  <si>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</si>
  <si>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</si>
  <si>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</si>
  <si>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</si>
  <si>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</si>
  <si>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</si>
  <si>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</si>
  <si>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</si>
  <si>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</si>
  <si>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</si>
  <si>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</si>
  <si>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</si>
  <si>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</si>
  <si>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</si>
  <si>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</si>
  <si>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</si>
  <si>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</si>
  <si>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</si>
  <si>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</si>
  <si>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</si>
  <si>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</si>
  <si>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</si>
  <si>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</si>
  <si>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</si>
  <si>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</si>
  <si>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</si>
  <si>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</si>
  <si>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</si>
  <si>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</si>
  <si>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</si>
  <si>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</si>
  <si>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</si>
  <si>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</si>
  <si>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</si>
  <si>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</si>
  <si>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</si>
  <si>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</si>
  <si>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</si>
  <si>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</si>
  <si>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</si>
  <si>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</si>
  <si>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</si>
  <si>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</si>
  <si>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</si>
  <si>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</si>
  <si>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</si>
  <si>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</si>
  <si>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</si>
  <si>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</si>
  <si>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</si>
  <si>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</si>
  <si>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</si>
  <si>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</si>
  <si>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</si>
  <si>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</si>
  <si>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</si>
  <si>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</si>
  <si>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</si>
  <si>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</si>
  <si>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</si>
  <si>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</si>
  <si>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</si>
  <si>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</si>
  <si>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</si>
  <si>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</si>
  <si>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</si>
  <si>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</si>
  <si>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</si>
  <si>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</si>
  <si>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</si>
  <si>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</si>
  <si>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</si>
  <si>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</si>
  <si>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</si>
  <si>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</si>
  <si>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</si>
  <si>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</si>
  <si>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</si>
  <si>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</si>
  <si>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</si>
  <si>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</si>
  <si>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</si>
  <si>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</si>
  <si>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</si>
  <si>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</si>
  <si>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</si>
  <si>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</si>
  <si>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</si>
  <si>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</si>
  <si>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</si>
  <si>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</si>
  <si>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</si>
  <si>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</si>
  <si>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</si>
  <si>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</si>
  <si>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</si>
  <si>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</si>
  <si>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</si>
  <si>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</si>
  <si>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</si>
  <si>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</si>
  <si>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</si>
  <si>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</si>
  <si>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</si>
  <si>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</si>
  <si>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</si>
  <si>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</si>
  <si>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</si>
  <si>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</si>
  <si>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</si>
  <si>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</si>
  <si>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</si>
  <si>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</si>
  <si>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</si>
  <si>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</si>
  <si>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</si>
  <si>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</si>
  <si>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</si>
  <si>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</si>
  <si>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</si>
  <si>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</si>
  <si>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</si>
  <si>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</si>
  <si>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</si>
  <si>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</si>
  <si>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</si>
  <si>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</si>
  <si>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</si>
  <si>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</si>
  <si>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</si>
  <si>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</si>
  <si>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</si>
  <si>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</si>
  <si>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</si>
  <si>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</si>
  <si>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</si>
  <si>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</si>
  <si>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</si>
  <si>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</si>
  <si>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</si>
  <si>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</si>
  <si>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</si>
  <si>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</si>
  <si>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</si>
  <si>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</si>
  <si>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</si>
  <si>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</si>
  <si>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</si>
  <si>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</si>
  <si>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</si>
  <si>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</si>
  <si>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</si>
  <si>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</si>
  <si>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</si>
  <si>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</si>
  <si>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</si>
  <si>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</si>
  <si>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</si>
  <si>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</si>
  <si>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</si>
  <si>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</si>
  <si>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</si>
  <si>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</si>
  <si>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</si>
  <si>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</si>
  <si>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</si>
  <si>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</si>
  <si>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</si>
  <si>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</si>
  <si>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</si>
  <si>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</si>
  <si>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</si>
  <si>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</si>
  <si>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</si>
  <si>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</si>
  <si>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</si>
  <si>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</si>
  <si>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</si>
  <si>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</si>
  <si>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</si>
  <si>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</si>
  <si>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</si>
  <si>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</si>
  <si>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</si>
  <si>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</si>
  <si>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</si>
  <si>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</si>
  <si>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</si>
  <si>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</si>
  <si>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</si>
  <si>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</si>
  <si>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</si>
  <si>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</si>
  <si>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</si>
  <si>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</si>
  <si>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</si>
  <si>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</si>
  <si>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</si>
  <si>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</si>
  <si>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</si>
  <si>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</si>
  <si>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</si>
  <si>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</si>
  <si>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</si>
  <si>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</si>
  <si>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</si>
  <si>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</si>
  <si>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</si>
  <si>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</si>
  <si>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</si>
  <si>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</si>
  <si>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</si>
  <si>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</si>
  <si>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</si>
  <si>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</si>
  <si>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</si>
  <si>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</si>
  <si>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</si>
  <si>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</si>
  <si>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</si>
  <si>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</si>
  <si>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</si>
  <si>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</si>
  <si>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</si>
  <si>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</si>
  <si>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</si>
  <si>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</si>
  <si>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</si>
  <si>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</si>
  <si>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</si>
  <si>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</si>
  <si>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</si>
  <si>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</si>
  <si>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</si>
  <si>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</si>
  <si>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</si>
  <si>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</si>
  <si>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</si>
  <si>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</si>
  <si>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</si>
  <si>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</si>
  <si>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</si>
  <si>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</si>
  <si>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</si>
  <si>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</si>
  <si>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</si>
  <si>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</si>
  <si>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</si>
  <si>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</si>
  <si>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</si>
  <si>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</si>
  <si>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</si>
  <si>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</si>
  <si>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</si>
  <si>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</si>
  <si>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</si>
  <si>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</si>
  <si>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</si>
  <si>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</si>
  <si>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</si>
  <si>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</si>
  <si>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</si>
  <si>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</si>
  <si>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</si>
  <si>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</si>
  <si>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</si>
  <si>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</si>
  <si>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</si>
  <si>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</si>
  <si>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</si>
  <si>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</si>
  <si>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</si>
  <si>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</si>
  <si>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</si>
  <si>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</si>
  <si>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</si>
  <si>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</si>
  <si>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</si>
  <si>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</si>
  <si>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</si>
  <si>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</si>
  <si>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</si>
  <si>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</si>
  <si>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</si>
  <si>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</si>
  <si>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</si>
  <si>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</si>
  <si>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</si>
  <si>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</si>
  <si>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</si>
  <si>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</si>
  <si>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</si>
  <si>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</si>
  <si>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</si>
  <si>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</si>
  <si>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</si>
  <si>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</si>
  <si>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</si>
  <si>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</si>
  <si>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</si>
  <si>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</si>
  <si>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</si>
  <si>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</si>
  <si>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</si>
  <si>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</si>
  <si>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</si>
  <si>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</si>
  <si>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</si>
  <si>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</si>
  <si>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</si>
  <si>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</si>
  <si>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</si>
  <si>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</si>
  <si>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</si>
  <si>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</si>
  <si>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</si>
  <si>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</si>
  <si>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</si>
  <si>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</si>
  <si>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</si>
  <si>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</si>
  <si>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</si>
  <si>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</si>
  <si>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</si>
  <si>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</si>
  <si>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</si>
  <si>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</si>
  <si>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</si>
  <si>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</si>
  <si>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</si>
  <si>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</si>
  <si>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</si>
  <si>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</si>
  <si>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</si>
  <si>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</si>
  <si>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</si>
  <si>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</si>
  <si>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</si>
  <si>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</si>
  <si>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</si>
  <si>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</si>
  <si>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</si>
  <si>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</si>
  <si>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</si>
  <si>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</si>
  <si>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</si>
  <si>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</si>
  <si>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</si>
  <si>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</si>
  <si>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</si>
  <si>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</si>
  <si>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</si>
  <si>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</si>
  <si>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</si>
  <si>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</si>
  <si>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</si>
  <si>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</si>
  <si>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</si>
  <si>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</si>
  <si>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</si>
  <si>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</si>
  <si>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</si>
  <si>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</si>
  <si>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</si>
  <si>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</si>
  <si>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</si>
  <si>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</si>
  <si>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</si>
  <si>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</si>
  <si>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</si>
  <si>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</si>
  <si>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</si>
  <si>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</si>
  <si>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</si>
  <si>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</si>
  <si>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</si>
  <si>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</si>
  <si>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</si>
  <si>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</si>
  <si>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</si>
  <si>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</si>
  <si>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</si>
  <si>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</si>
  <si>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</si>
  <si>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</si>
  <si>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</si>
  <si>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</si>
  <si>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</si>
  <si>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</si>
  <si>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</si>
  <si>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</si>
  <si>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</si>
  <si>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</si>
  <si>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</si>
  <si>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</si>
  <si>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</si>
  <si>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</si>
  <si>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</si>
  <si>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</si>
  <si>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</si>
  <si>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</si>
  <si>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</si>
  <si>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</si>
  <si>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</si>
  <si>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</si>
  <si>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</si>
  <si>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</si>
  <si>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</si>
  <si>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</si>
  <si>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</si>
  <si>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</si>
  <si>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</si>
  <si>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</si>
  <si>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</si>
  <si>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</si>
  <si>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</si>
  <si>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</si>
  <si>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</si>
  <si>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</si>
  <si>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</si>
  <si>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</si>
  <si>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</si>
  <si>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</si>
  <si>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</si>
  <si>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</si>
  <si>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</si>
  <si>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</si>
  <si>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</si>
  <si>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</si>
  <si>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</si>
  <si>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</si>
  <si>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</si>
  <si>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</si>
  <si>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</si>
  <si>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</si>
  <si>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</si>
  <si>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</si>
  <si>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</si>
  <si>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</si>
  <si>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</si>
  <si>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</si>
  <si>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</si>
  <si>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</si>
  <si>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</si>
  <si>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</si>
  <si>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</si>
  <si>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</si>
  <si>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</si>
  <si>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</si>
  <si>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</si>
  <si>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</si>
  <si>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</si>
  <si>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</si>
  <si>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</si>
  <si>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</si>
  <si>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</si>
  <si>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</si>
  <si>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</si>
  <si>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</si>
  <si>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</si>
  <si>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</si>
  <si>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</si>
  <si>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</si>
  <si>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</si>
  <si>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</si>
  <si>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</si>
  <si>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</si>
  <si>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</si>
  <si>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</si>
  <si>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</si>
  <si>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</si>
  <si>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</si>
  <si>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</si>
  <si>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</si>
  <si>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</si>
  <si>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</si>
  <si>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</si>
  <si>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</si>
  <si>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</si>
  <si>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</si>
  <si>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</si>
  <si>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</si>
  <si>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</si>
  <si>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</si>
  <si>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</si>
  <si>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</si>
  <si>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</si>
  <si>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</si>
  <si>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</si>
  <si>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</si>
  <si>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</si>
  <si>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</si>
  <si>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</si>
  <si>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</si>
  <si>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</si>
  <si>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</si>
  <si>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</si>
  <si>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</si>
  <si>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</si>
  <si>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</si>
  <si>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</si>
  <si>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</si>
  <si>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</si>
  <si>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</si>
  <si>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</si>
  <si>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</si>
  <si>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</si>
  <si>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</si>
  <si>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</si>
  <si>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</si>
  <si>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</si>
  <si>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</si>
  <si>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</si>
  <si>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</si>
  <si>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</si>
  <si>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</si>
  <si>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</si>
  <si>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</si>
  <si>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</si>
  <si>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</si>
  <si>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</si>
  <si>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</si>
  <si>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</si>
  <si>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</si>
  <si>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</si>
  <si>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</si>
  <si>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</si>
  <si>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</si>
  <si>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</si>
  <si>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</si>
  <si>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</si>
  <si>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</si>
  <si>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</si>
  <si>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</si>
  <si>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</si>
  <si>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</si>
  <si>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</si>
  <si>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</si>
  <si>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</si>
  <si>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</si>
  <si>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</si>
  <si>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</si>
  <si>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</si>
  <si>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</si>
  <si>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</si>
  <si>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</si>
  <si>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</si>
  <si>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</si>
  <si>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</si>
  <si>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</si>
  <si>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</si>
  <si>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</si>
  <si>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</si>
  <si>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</si>
  <si>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</si>
  <si>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</si>
  <si>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</si>
  <si>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</si>
  <si>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</si>
  <si>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</si>
  <si>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</si>
  <si>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</si>
  <si>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</si>
  <si>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</si>
  <si>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</si>
  <si>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</si>
  <si>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</si>
  <si>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</si>
  <si>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</si>
  <si>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</si>
  <si>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</si>
  <si>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</si>
  <si>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</si>
  <si>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</si>
  <si>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</si>
  <si>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</si>
  <si>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</si>
  <si>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</si>
  <si>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</si>
  <si>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</si>
  <si>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</si>
  <si>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</si>
  <si>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</si>
  <si>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</si>
  <si>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</si>
  <si>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</si>
  <si>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</si>
  <si>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</si>
  <si>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</si>
  <si>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</si>
  <si>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</si>
  <si>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</si>
  <si>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</si>
  <si>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</si>
  <si>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</si>
  <si>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</si>
  <si>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</si>
  <si>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</si>
  <si>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</si>
  <si>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</si>
  <si>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</si>
  <si>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</si>
  <si>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</si>
  <si>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</si>
  <si>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</si>
  <si>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</si>
  <si>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</si>
  <si>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</si>
  <si>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</si>
  <si>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</si>
  <si>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</si>
  <si>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</si>
  <si>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</si>
  <si>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</si>
  <si>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</si>
  <si>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</si>
  <si>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</si>
  <si>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</si>
  <si>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</si>
  <si>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</si>
  <si>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</si>
  <si>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</si>
  <si>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</si>
  <si>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</si>
  <si>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</si>
  <si>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</si>
  <si>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</si>
  <si>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</si>
  <si>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</si>
  <si>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</si>
  <si>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</si>
  <si>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</si>
  <si>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</si>
  <si>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</si>
  <si>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</si>
  <si>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</si>
  <si>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</si>
  <si>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</si>
  <si>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</si>
  <si>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</si>
  <si>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</si>
  <si>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</si>
  <si>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</si>
  <si>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</si>
  <si>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</si>
  <si>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</si>
  <si>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</si>
  <si>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</si>
  <si>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</si>
  <si>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</si>
  <si>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</si>
  <si>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</si>
  <si>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</si>
  <si>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</si>
  <si>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</si>
  <si>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</si>
  <si>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</si>
  <si>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</si>
  <si>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</si>
  <si>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</si>
  <si>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</si>
  <si>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</si>
  <si>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</si>
  <si>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</si>
  <si>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</si>
  <si>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</si>
  <si>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</si>
  <si>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</si>
  <si>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</si>
  <si>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</si>
  <si>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</si>
  <si>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</si>
  <si>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</si>
  <si>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</si>
  <si>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</si>
  <si>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</si>
  <si>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</si>
  <si>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</si>
  <si>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</si>
  <si>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</si>
  <si>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</si>
  <si>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</si>
  <si>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</si>
  <si>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</si>
  <si>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</si>
  <si>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</si>
  <si>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</si>
  <si>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</si>
  <si>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</si>
  <si>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</si>
  <si>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</si>
  <si>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</si>
  <si>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</si>
  <si>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</si>
  <si>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</si>
  <si>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</si>
  <si>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</si>
  <si>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</si>
  <si>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</si>
  <si>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</si>
  <si>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</si>
  <si>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</si>
  <si>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</si>
  <si>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</si>
  <si>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</si>
  <si>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</si>
  <si>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</si>
  <si>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</si>
  <si>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</si>
  <si>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</si>
  <si>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</si>
  <si>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</si>
  <si>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</si>
  <si>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</si>
  <si>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</si>
  <si>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</si>
  <si>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</si>
  <si>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</si>
  <si>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</si>
  <si>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</si>
  <si>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</si>
  <si>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</si>
  <si>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</si>
  <si>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</si>
  <si>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</si>
  <si>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</si>
  <si>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</si>
  <si>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</si>
  <si>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</si>
  <si>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</si>
  <si>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</si>
  <si>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</si>
  <si>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</si>
  <si>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</si>
  <si>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</si>
  <si>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</si>
  <si>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</si>
  <si>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</si>
  <si>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</si>
  <si>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</si>
  <si>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</si>
  <si>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</si>
  <si>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</si>
  <si>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</si>
  <si>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</si>
  <si>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</si>
  <si>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</si>
  <si>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</si>
  <si>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</si>
  <si>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</si>
  <si>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</si>
  <si>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</si>
  <si>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</si>
  <si>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</si>
  <si>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</si>
  <si>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</si>
  <si>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</si>
  <si>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</si>
  <si>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</si>
  <si>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</si>
  <si>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</si>
  <si>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</si>
  <si>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</si>
  <si>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</si>
  <si>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</si>
  <si>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</si>
  <si>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</si>
  <si>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</si>
  <si>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</si>
  <si>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</si>
  <si>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</si>
  <si>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</si>
  <si>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</si>
  <si>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</si>
  <si>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</si>
  <si>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</si>
  <si>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</si>
  <si>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</si>
  <si>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</si>
  <si>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</si>
  <si>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</si>
  <si>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</si>
  <si>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</si>
  <si>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</si>
  <si>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</si>
  <si>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</si>
  <si>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</si>
  <si>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</si>
  <si>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</si>
  <si>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</si>
  <si>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</si>
  <si>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</si>
  <si>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</si>
  <si>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</si>
  <si>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</si>
  <si>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</si>
  <si>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</si>
  <si>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</si>
  <si>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</si>
  <si>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</si>
  <si>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</si>
  <si>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</si>
  <si>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</si>
  <si>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</si>
  <si>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</si>
  <si>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</si>
  <si>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</si>
  <si>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</si>
  <si>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</si>
  <si>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</si>
  <si>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</si>
  <si>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</si>
  <si>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</si>
  <si>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</si>
  <si>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</si>
  <si>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</si>
  <si>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</si>
  <si>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</si>
  <si>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</si>
  <si>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</si>
  <si>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</si>
  <si>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</si>
  <si>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</si>
  <si>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</si>
  <si>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</si>
  <si>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</si>
  <si>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</si>
  <si>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</si>
  <si>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</si>
  <si>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</si>
  <si>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</si>
  <si>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</si>
  <si>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</si>
  <si>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</si>
  <si>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</si>
  <si>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</si>
  <si>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</si>
  <si>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</si>
  <si>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</si>
  <si>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</si>
  <si>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</si>
  <si>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</si>
  <si>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</si>
  <si>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</si>
  <si>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</si>
  <si>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</si>
  <si>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</si>
  <si>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</si>
  <si>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</si>
  <si>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</si>
  <si>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</si>
  <si>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</si>
  <si>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</si>
  <si>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</si>
  <si>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</si>
  <si>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</si>
  <si>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</si>
  <si>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</si>
  <si>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</si>
  <si>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</si>
  <si>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</si>
  <si>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</si>
  <si>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</si>
  <si>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</si>
  <si>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</si>
  <si>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</si>
  <si>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</si>
  <si>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</si>
  <si>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</si>
  <si>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</si>
  <si>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</si>
  <si>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</si>
  <si>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</si>
  <si>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</si>
  <si>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</si>
  <si>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</si>
  <si>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</si>
  <si>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</si>
  <si>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</si>
  <si>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</si>
  <si>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</si>
  <si>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</si>
  <si>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</si>
  <si>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</si>
  <si>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</si>
  <si>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</si>
  <si>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</si>
  <si>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</si>
  <si>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</si>
  <si>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</si>
  <si>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</si>
  <si>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</si>
  <si>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</si>
  <si>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</si>
  <si>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</si>
  <si>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</si>
  <si>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</si>
  <si>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</si>
  <si>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</si>
  <si>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</si>
  <si>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</si>
  <si>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</si>
  <si>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</si>
  <si>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</si>
  <si>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</si>
  <si>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</si>
  <si>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</si>
  <si>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</si>
  <si>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</si>
  <si>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</si>
  <si>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</si>
  <si>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</si>
  <si>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</si>
  <si>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</si>
  <si>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</si>
  <si>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</si>
  <si>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</si>
  <si>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</si>
  <si>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</si>
  <si>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</si>
  <si>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</si>
  <si>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</si>
  <si>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</si>
  <si>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</si>
  <si>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</si>
  <si>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</si>
  <si>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</si>
  <si>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</si>
  <si>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</si>
  <si>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</si>
  <si>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</si>
  <si>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</si>
  <si>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</si>
  <si>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</si>
  <si>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</si>
  <si>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</si>
  <si>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</si>
  <si>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</si>
  <si>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</si>
  <si>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</si>
  <si>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</si>
  <si>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</si>
  <si>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</si>
  <si>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</si>
  <si>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</si>
  <si>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</si>
  <si>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</si>
  <si>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</si>
  <si>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</si>
  <si>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</si>
  <si>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</si>
  <si>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</si>
  <si>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</si>
  <si>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</si>
  <si>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</si>
  <si>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</si>
  <si>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</si>
  <si>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</si>
  <si>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</si>
  <si>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</si>
  <si>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</si>
  <si>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</si>
  <si>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</si>
  <si>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</si>
  <si>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</si>
  <si>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</si>
  <si>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</si>
  <si>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</si>
  <si>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</si>
  <si>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</si>
  <si>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</si>
  <si>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</si>
  <si>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</si>
  <si>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</si>
  <si>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</si>
  <si>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</si>
  <si>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</si>
  <si>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</si>
  <si>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</si>
  <si>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</si>
  <si>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</si>
  <si>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</si>
  <si>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</si>
  <si>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</si>
  <si>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</si>
  <si>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</si>
  <si>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</si>
  <si>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</si>
  <si>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</si>
  <si>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</si>
  <si>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</si>
  <si>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</si>
  <si>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</si>
  <si>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</si>
  <si>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</si>
  <si>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</si>
  <si>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</si>
  <si>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</si>
  <si>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</si>
  <si>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</si>
  <si>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</si>
  <si>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</si>
  <si>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</si>
  <si>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</si>
  <si>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</si>
  <si>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</si>
  <si>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</si>
  <si>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</si>
  <si>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</si>
  <si>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</si>
  <si>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</si>
  <si>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</si>
  <si>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</si>
  <si>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</si>
  <si>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</si>
  <si>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</si>
  <si>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</si>
  <si>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</si>
  <si>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</si>
  <si>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</si>
  <si>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</si>
  <si>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</si>
  <si>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</si>
  <si>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</si>
  <si>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</si>
  <si>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</si>
  <si>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</si>
  <si>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</si>
  <si>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</si>
  <si>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</si>
  <si>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</si>
  <si>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</si>
  <si>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</si>
  <si>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</si>
  <si>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</si>
  <si>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</si>
  <si>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</si>
  <si>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</si>
  <si>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</si>
  <si>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</si>
  <si>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</si>
  <si>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</si>
  <si>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</si>
  <si>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</si>
  <si>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</si>
  <si>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</si>
  <si>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</si>
  <si>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</si>
  <si>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</si>
  <si>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</si>
  <si>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</si>
  <si>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</si>
  <si>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</si>
  <si>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</si>
  <si>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</si>
  <si>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</si>
  <si>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</si>
  <si>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</si>
  <si>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</si>
  <si>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</si>
  <si>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</si>
  <si>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</si>
  <si>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</si>
  <si>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</si>
  <si>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</si>
  <si>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</si>
  <si>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</si>
  <si>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</si>
  <si>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</si>
  <si>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</si>
  <si>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</si>
  <si>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</si>
  <si>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</si>
  <si>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</si>
  <si>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</si>
  <si>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</si>
  <si>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</si>
  <si>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</si>
  <si>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</si>
  <si>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</si>
  <si>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</si>
  <si>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</si>
  <si>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</si>
  <si>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</si>
  <si>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</si>
  <si>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</si>
  <si>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</si>
  <si>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</si>
  <si>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</si>
  <si>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</si>
  <si>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</si>
  <si>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</si>
  <si>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</si>
  <si>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</si>
  <si>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</si>
  <si>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</si>
  <si>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</si>
  <si>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</si>
  <si>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</si>
  <si>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</si>
  <si>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</si>
  <si>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</si>
  <si>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</si>
  <si>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</si>
  <si>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</si>
  <si>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</si>
  <si>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</si>
  <si>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</si>
  <si>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</si>
  <si>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</si>
  <si>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</si>
  <si>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</si>
  <si>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</si>
  <si>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</si>
  <si>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</si>
  <si>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</si>
  <si>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</si>
  <si>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</si>
  <si>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</si>
  <si>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</si>
  <si>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</si>
  <si>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</si>
  <si>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</si>
  <si>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</si>
  <si>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</si>
  <si>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</si>
  <si>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</si>
  <si>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</si>
  <si>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</si>
  <si>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</si>
  <si>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</si>
  <si>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</si>
  <si>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</si>
  <si>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</si>
  <si>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</si>
  <si>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</si>
  <si>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</si>
  <si>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</si>
  <si>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</si>
  <si>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</si>
  <si>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</si>
  <si>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</si>
  <si>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</si>
  <si>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</si>
  <si>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</si>
  <si>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</si>
  <si>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</si>
  <si>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</si>
  <si>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</si>
  <si>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</si>
  <si>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</si>
  <si>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</si>
  <si>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</si>
  <si>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</si>
  <si>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</si>
  <si>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</si>
  <si>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</si>
  <si>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</si>
  <si>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</si>
  <si>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</si>
  <si>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</si>
  <si>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</si>
  <si>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</si>
  <si>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</si>
  <si>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</si>
  <si>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</si>
  <si>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</si>
  <si>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</si>
  <si>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</si>
  <si>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</si>
  <si>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</si>
  <si>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</si>
  <si>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</si>
  <si>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</si>
  <si>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</si>
  <si>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</si>
  <si>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</si>
  <si>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</si>
  <si>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</si>
  <si>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</si>
  <si>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</si>
  <si>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</si>
  <si>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</si>
  <si>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</si>
  <si>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</si>
  <si>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</si>
  <si>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</si>
  <si>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</si>
  <si>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</si>
  <si>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</si>
  <si>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</si>
  <si>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</si>
  <si>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</si>
  <si>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</si>
  <si>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</si>
  <si>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</si>
  <si>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</si>
  <si>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</si>
  <si>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</si>
  <si>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</si>
  <si>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</si>
  <si>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</si>
  <si>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</si>
  <si>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</si>
  <si>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</si>
  <si>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</si>
  <si>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</si>
  <si>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</si>
  <si>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</si>
  <si>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</si>
  <si>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</si>
  <si>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</si>
  <si>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</si>
  <si>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</si>
  <si>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</si>
  <si>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</si>
  <si>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</si>
  <si>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</si>
  <si>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</si>
  <si>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</si>
  <si>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</si>
  <si>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</si>
  <si>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</si>
  <si>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</si>
  <si>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</si>
  <si>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</si>
  <si>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</si>
  <si>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</si>
  <si>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</si>
  <si>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</si>
  <si>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</si>
  <si>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</si>
  <si>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</si>
  <si>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</si>
  <si>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</si>
  <si>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</si>
  <si>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</si>
  <si>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</si>
  <si>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</si>
  <si>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</si>
  <si>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</si>
  <si>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</si>
  <si>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</si>
  <si>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</si>
  <si>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</si>
  <si>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</si>
  <si>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</si>
  <si>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</si>
  <si>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</si>
  <si>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</si>
  <si>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</si>
  <si>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</si>
  <si>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</si>
  <si>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</si>
  <si>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</si>
  <si>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</si>
  <si>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</si>
  <si>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</si>
  <si>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</si>
  <si>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</si>
  <si>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</si>
  <si>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</si>
  <si>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</si>
  <si>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</si>
  <si>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</si>
  <si>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</si>
  <si>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</si>
  <si>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</si>
  <si>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</si>
  <si>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</si>
  <si>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</si>
  <si>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</si>
  <si>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</si>
  <si>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</si>
  <si>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</si>
  <si>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</si>
  <si>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</si>
  <si>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</si>
  <si>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</si>
  <si>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</si>
  <si>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</si>
  <si>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</si>
  <si>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</si>
  <si>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</si>
  <si>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</si>
  <si>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</si>
  <si>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</si>
  <si>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</si>
  <si>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</si>
  <si>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</si>
  <si>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</si>
  <si>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</si>
  <si>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</si>
  <si>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</si>
  <si>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</si>
  <si>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</si>
  <si>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</si>
  <si>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</si>
  <si>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</si>
  <si>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</si>
  <si>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</si>
  <si>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</si>
  <si>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</si>
  <si>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</si>
  <si>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</si>
  <si>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</si>
  <si>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</si>
  <si>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</si>
  <si>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</si>
  <si>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</si>
  <si>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</si>
  <si>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</si>
  <si>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</si>
  <si>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</si>
  <si>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</si>
  <si>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</si>
  <si>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</si>
  <si>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</si>
  <si>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</si>
  <si>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</si>
  <si>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</si>
  <si>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</si>
  <si>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</si>
  <si>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</si>
  <si>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</si>
  <si>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</si>
  <si>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</si>
  <si>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</si>
  <si>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</si>
  <si>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</si>
  <si>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</si>
  <si>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</si>
  <si>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</si>
  <si>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</si>
  <si>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</si>
  <si>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</si>
  <si>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</si>
  <si>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</si>
  <si>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</si>
  <si>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</si>
  <si>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</si>
  <si>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</si>
  <si>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</si>
  <si>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</si>
  <si>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</si>
  <si>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</si>
  <si>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</si>
  <si>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</si>
  <si>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</si>
  <si>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</si>
  <si>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</si>
  <si>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</si>
  <si>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</si>
  <si>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</si>
  <si>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</si>
  <si>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</si>
  <si>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</si>
  <si>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</si>
  <si>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</si>
  <si>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</si>
  <si>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</si>
  <si>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</si>
  <si>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</si>
  <si>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</si>
  <si>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</si>
  <si>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</si>
  <si>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</si>
  <si>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</si>
  <si>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</si>
  <si>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</si>
  <si>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</si>
  <si>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</si>
  <si>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</si>
  <si>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</si>
  <si>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</si>
  <si>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</si>
  <si>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</si>
  <si>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</si>
  <si>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</si>
  <si>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</si>
  <si>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</si>
  <si>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</si>
  <si>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</si>
  <si>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</si>
  <si>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</si>
  <si>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</si>
  <si>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</si>
  <si>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</si>
  <si>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</si>
  <si>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</si>
  <si>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</si>
  <si>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</si>
  <si>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</si>
  <si>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</si>
  <si>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</si>
  <si>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</si>
  <si>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</si>
  <si>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</si>
  <si>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</si>
  <si>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</si>
  <si>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</si>
  <si>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</si>
  <si>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</si>
  <si>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</si>
  <si>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</si>
  <si>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</si>
  <si>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</si>
  <si>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</si>
  <si>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</si>
  <si>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</si>
  <si>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</si>
  <si>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</si>
  <si>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</si>
  <si>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</si>
  <si>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</si>
  <si>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</si>
  <si>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</si>
  <si>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</si>
  <si>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</si>
  <si>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</si>
  <si>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</si>
  <si>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</si>
  <si>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</si>
  <si>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</si>
  <si>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</si>
  <si>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</si>
  <si>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</si>
  <si>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</si>
  <si>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</si>
  <si>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</si>
  <si>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</si>
  <si>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</si>
  <si>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</si>
  <si>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</si>
  <si>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</si>
  <si>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</si>
  <si>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</si>
  <si>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</si>
  <si>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</si>
  <si>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</si>
  <si>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</si>
  <si>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</si>
  <si>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</si>
  <si>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</si>
  <si>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</si>
  <si>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</si>
  <si>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</si>
  <si>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</si>
  <si>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</si>
  <si>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</si>
  <si>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</si>
  <si>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</si>
  <si>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</si>
  <si>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</si>
  <si>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</si>
  <si>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</si>
  <si>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</si>
  <si>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</si>
  <si>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</si>
  <si>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</si>
  <si>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</si>
  <si>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</si>
  <si>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</si>
  <si>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</si>
  <si>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</si>
  <si>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</si>
  <si>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</si>
  <si>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</si>
  <si>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</si>
  <si>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</si>
  <si>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</si>
  <si>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</si>
  <si>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</si>
  <si>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</si>
  <si>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</si>
  <si>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</si>
  <si>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</si>
  <si>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</si>
  <si>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</si>
  <si>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</si>
  <si>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</si>
  <si>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</si>
  <si>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</si>
  <si>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</si>
  <si>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</si>
  <si>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</si>
  <si>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</si>
  <si>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</si>
  <si>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</si>
  <si>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</si>
  <si>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</si>
  <si>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</si>
  <si>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</si>
  <si>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</si>
  <si>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</si>
  <si>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</si>
  <si>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</si>
  <si>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</si>
  <si>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</si>
  <si>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</si>
  <si>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</si>
  <si>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</si>
  <si>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</si>
  <si>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</si>
  <si>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</si>
  <si>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</si>
  <si>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</si>
  <si>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</si>
  <si>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</si>
  <si>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</si>
  <si>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</si>
  <si>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</si>
  <si>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</si>
  <si>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</si>
  <si>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</si>
  <si>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</si>
  <si>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</si>
  <si>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</si>
  <si>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</si>
  <si>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</si>
  <si>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</si>
  <si>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</si>
  <si>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</si>
  <si>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</si>
  <si>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</si>
  <si>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</si>
  <si>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</si>
  <si>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</si>
  <si>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</si>
  <si>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</si>
  <si>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</si>
  <si>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</si>
  <si>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</si>
  <si>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</si>
  <si>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</si>
  <si>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</si>
  <si>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</si>
  <si>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</si>
  <si>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</si>
  <si>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</si>
  <si>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</si>
  <si>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</si>
  <si>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</si>
  <si>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</si>
  <si>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</si>
  <si>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</si>
  <si>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</si>
  <si>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</si>
  <si>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</si>
  <si>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</si>
  <si>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</si>
  <si>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</si>
  <si>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</si>
  <si>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</si>
  <si>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</si>
  <si>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</si>
  <si>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</si>
  <si>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</si>
  <si>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</si>
  <si>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</si>
  <si>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</si>
  <si>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</si>
  <si>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</si>
  <si>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</si>
  <si>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</si>
  <si>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</si>
  <si>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</si>
  <si>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</si>
  <si>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</si>
  <si>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</si>
  <si>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</si>
  <si>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</si>
  <si>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</si>
  <si>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</si>
  <si>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</si>
  <si>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</si>
  <si>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</si>
  <si>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</si>
  <si>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</si>
  <si>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</si>
  <si>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</si>
  <si>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</si>
  <si>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</si>
  <si>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</si>
  <si>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</si>
  <si>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</si>
  <si>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</si>
  <si>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</si>
  <si>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</si>
  <si>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</si>
  <si>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</si>
  <si>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</si>
  <si>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</si>
  <si>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</si>
  <si>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</si>
  <si>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</si>
  <si>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</si>
  <si>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</si>
  <si>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</si>
  <si>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</si>
  <si>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</si>
  <si>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</si>
  <si>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</si>
  <si>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</si>
  <si>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</si>
  <si>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</si>
  <si>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</si>
  <si>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</si>
  <si>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</si>
  <si>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</si>
  <si>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</si>
  <si>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</si>
  <si>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</si>
  <si>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</si>
  <si>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</si>
  <si>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</si>
  <si>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</si>
  <si>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</si>
  <si>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</si>
  <si>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</si>
  <si>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</si>
  <si>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</si>
  <si>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</si>
  <si>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</si>
  <si>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</si>
  <si>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</si>
  <si>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</si>
  <si>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</si>
  <si>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</si>
  <si>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</si>
  <si>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</si>
  <si>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</si>
  <si>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</si>
  <si>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</si>
  <si>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</si>
  <si>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</si>
  <si>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</si>
  <si>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</si>
  <si>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</si>
  <si>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</si>
  <si>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</si>
  <si>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</si>
  <si>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</si>
  <si>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</si>
  <si>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</si>
  <si>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</si>
  <si>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</si>
  <si>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</si>
  <si>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</si>
  <si>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</si>
  <si>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</si>
  <si>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</si>
  <si>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</si>
  <si>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</si>
  <si>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</si>
  <si>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</si>
  <si>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</si>
  <si>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</si>
  <si>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</si>
  <si>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</si>
  <si>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</si>
  <si>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</si>
  <si>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</si>
  <si>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</si>
  <si>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</si>
  <si>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</si>
  <si>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</si>
  <si>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</si>
  <si>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</si>
  <si>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</si>
  <si>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</si>
  <si>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</si>
  <si>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</si>
  <si>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</si>
  <si>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</si>
  <si>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</si>
  <si>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</si>
  <si>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</si>
  <si>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</si>
  <si>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</si>
  <si>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</si>
  <si>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</si>
  <si>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</si>
  <si>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</si>
  <si>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</si>
  <si>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</si>
  <si>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</si>
  <si>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</si>
  <si>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</si>
  <si>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</si>
  <si>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</si>
  <si>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</si>
  <si>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</si>
  <si>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</si>
  <si>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</si>
  <si>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</si>
  <si>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</si>
  <si>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</si>
  <si>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</si>
  <si>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</si>
  <si>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</si>
  <si>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</si>
  <si>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</si>
  <si>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</si>
  <si>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</si>
  <si>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</si>
  <si>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</si>
  <si>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</si>
  <si>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</si>
  <si>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</si>
  <si>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</si>
  <si>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</si>
  <si>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</si>
  <si>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</si>
  <si>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</si>
  <si>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</si>
  <si>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</si>
  <si>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</si>
  <si>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</si>
  <si>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</si>
  <si>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</si>
  <si>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</si>
  <si>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</si>
  <si>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</si>
  <si>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</si>
  <si>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</si>
  <si>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</si>
  <si>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</si>
  <si>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</si>
  <si>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</si>
  <si>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</si>
  <si>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</si>
  <si>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</si>
  <si>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</si>
  <si>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</si>
  <si>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</si>
  <si>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</si>
  <si>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</si>
  <si>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</si>
  <si>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</si>
  <si>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</si>
  <si>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</si>
  <si>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</si>
  <si>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</si>
  <si>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</si>
  <si>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</si>
  <si>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</si>
  <si>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</si>
  <si>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</si>
  <si>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</si>
  <si>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</si>
  <si>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</si>
  <si>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</si>
  <si>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</si>
  <si>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</si>
  <si>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</si>
  <si>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</si>
  <si>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</si>
  <si>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</si>
  <si>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</si>
  <si>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</si>
  <si>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</si>
  <si>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</si>
  <si>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</si>
  <si>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</si>
  <si>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</si>
  <si>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</si>
  <si>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</si>
  <si>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</si>
  <si>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</si>
  <si>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</si>
  <si>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</si>
  <si>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</si>
  <si>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</si>
  <si>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</si>
  <si>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</si>
  <si>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</si>
  <si>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</si>
  <si>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</si>
  <si>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</si>
  <si>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</si>
  <si>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</si>
  <si>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</si>
  <si>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</si>
  <si>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</si>
  <si>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</si>
  <si>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</si>
  <si>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</si>
  <si>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</si>
  <si>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</si>
  <si>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</si>
  <si>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</si>
  <si>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</si>
  <si>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</si>
  <si>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</si>
  <si>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</si>
  <si>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</si>
  <si>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</si>
  <si>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</si>
  <si>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</si>
  <si>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</si>
  <si>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</si>
  <si>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</si>
  <si>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</si>
  <si>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</si>
  <si>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</si>
  <si>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</si>
  <si>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</si>
  <si>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</si>
  <si>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</si>
  <si>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</si>
  <si>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</si>
  <si>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</si>
  <si>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</si>
  <si>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</si>
  <si>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</si>
  <si>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</si>
  <si>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</si>
  <si>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</si>
  <si>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</si>
  <si>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</si>
  <si>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</si>
  <si>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</si>
  <si>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</si>
  <si>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</si>
  <si>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</si>
  <si>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</si>
  <si>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</si>
  <si>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</si>
  <si>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</si>
  <si>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</si>
  <si>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</si>
  <si>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</si>
  <si>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</si>
  <si>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</si>
  <si>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</si>
  <si>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</si>
  <si>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</si>
  <si>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</si>
  <si>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</si>
  <si>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</si>
  <si>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</si>
  <si>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</si>
  <si>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</si>
  <si>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</si>
  <si>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</si>
  <si>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</si>
  <si>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</si>
  <si>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</si>
  <si>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</si>
  <si>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</si>
  <si>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</si>
  <si>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</si>
  <si>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</si>
  <si>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</si>
  <si>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</si>
  <si>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</si>
  <si>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</si>
  <si>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</si>
  <si>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</si>
  <si>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</si>
  <si>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</si>
  <si>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</si>
  <si>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</si>
  <si>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</si>
  <si>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</si>
  <si>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</si>
  <si>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</si>
  <si>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</si>
  <si>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</si>
  <si>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</si>
  <si>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</si>
  <si>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</si>
  <si>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</si>
  <si>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</si>
  <si>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</si>
  <si>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</si>
  <si>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</si>
  <si>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</si>
  <si>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</si>
  <si>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</si>
  <si>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</si>
  <si>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</si>
  <si>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</si>
  <si>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</si>
  <si>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</si>
  <si>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</si>
  <si>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</si>
  <si>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</si>
  <si>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</si>
  <si>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</si>
  <si>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</si>
  <si>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</si>
  <si>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</si>
  <si>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</si>
  <si>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</si>
  <si>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</si>
  <si>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</si>
  <si>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</si>
  <si>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</si>
  <si>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</si>
  <si>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</si>
  <si>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</si>
  <si>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</si>
  <si>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</si>
  <si>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</si>
  <si>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</si>
  <si>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</si>
  <si>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</si>
  <si>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</si>
  <si>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</si>
  <si>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</si>
  <si>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</si>
  <si>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</si>
  <si>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</si>
  <si>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</si>
  <si>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</si>
  <si>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</si>
  <si>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</si>
  <si>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</si>
  <si>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</si>
  <si>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</si>
  <si>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</si>
  <si>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</si>
  <si>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</si>
  <si>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</si>
  <si>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</si>
  <si>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</si>
  <si>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</si>
  <si>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</si>
  <si>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</si>
  <si>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</si>
  <si>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</si>
  <si>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</si>
  <si>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</si>
  <si>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</si>
  <si>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</si>
  <si>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</si>
  <si>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</si>
  <si>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</si>
  <si>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</si>
  <si>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</si>
  <si>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</si>
  <si>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</si>
  <si>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</si>
  <si>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</si>
  <si>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</si>
  <si>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</si>
  <si>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</si>
  <si>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</si>
  <si>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</si>
  <si>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</si>
  <si>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</si>
  <si>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</si>
  <si>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</si>
  <si>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</si>
  <si>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</si>
  <si>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</si>
  <si>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</si>
  <si>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</si>
  <si>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</si>
  <si>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</si>
  <si>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</si>
  <si>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</si>
  <si>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</si>
  <si>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</si>
  <si>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</si>
  <si>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</si>
  <si>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</si>
  <si>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</si>
  <si>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</si>
  <si>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</si>
  <si>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</si>
  <si>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</si>
  <si>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</si>
  <si>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</si>
  <si>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</si>
  <si>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</si>
  <si>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</si>
  <si>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</si>
  <si>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</si>
  <si>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</si>
  <si>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</si>
  <si>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</si>
  <si>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</si>
  <si>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</si>
  <si>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</si>
  <si>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</si>
  <si>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</si>
  <si>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</si>
  <si>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</si>
  <si>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</si>
  <si>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</si>
  <si>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</si>
  <si>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</si>
  <si>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</si>
  <si>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</si>
  <si>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</si>
  <si>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</si>
  <si>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</si>
  <si>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</si>
  <si>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</si>
  <si>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</si>
  <si>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</si>
  <si>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</si>
  <si>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</si>
  <si>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</si>
  <si>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</si>
  <si>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</si>
  <si>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</si>
  <si>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</si>
  <si>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</si>
  <si>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</si>
  <si>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</si>
  <si>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</si>
  <si>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</si>
  <si>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</si>
  <si>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</si>
  <si>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</si>
  <si>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</si>
  <si>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</si>
  <si>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</si>
  <si>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</si>
  <si>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</si>
  <si>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</si>
  <si>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</si>
  <si>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</si>
  <si>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</si>
  <si>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</si>
  <si>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</si>
  <si>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</si>
  <si>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</si>
  <si>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</si>
  <si>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</si>
  <si>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</si>
  <si>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</si>
  <si>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</si>
  <si>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</si>
  <si>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</si>
  <si>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</si>
  <si>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</si>
  <si>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</si>
  <si>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</si>
  <si>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</si>
  <si>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</si>
  <si>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</si>
  <si>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</si>
  <si>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</si>
  <si>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</si>
  <si>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</si>
  <si>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</si>
  <si>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</si>
  <si>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</si>
  <si>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</si>
  <si>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</si>
  <si>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</si>
  <si>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</si>
  <si>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</si>
  <si>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</si>
  <si>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</si>
  <si>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</si>
  <si>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</si>
  <si>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</si>
  <si>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</si>
  <si>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</si>
  <si>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</si>
  <si>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</si>
  <si>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</si>
  <si>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</si>
  <si>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</si>
  <si>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</si>
  <si>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</si>
  <si>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</si>
  <si>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</si>
  <si>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</si>
  <si>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</si>
  <si>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</si>
  <si>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</si>
  <si>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</si>
  <si>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</si>
  <si>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</si>
  <si>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</si>
  <si>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</si>
  <si>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</si>
  <si>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</si>
  <si>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</si>
  <si>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</si>
  <si>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</si>
  <si>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</si>
  <si>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</si>
  <si>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</si>
  <si>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</si>
  <si>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</si>
  <si>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</si>
  <si>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</si>
  <si>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</si>
  <si>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</si>
  <si>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</si>
  <si>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</si>
  <si>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</si>
  <si>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</si>
  <si>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</si>
  <si>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</si>
  <si>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</si>
  <si>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</si>
  <si>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</si>
  <si>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</si>
  <si>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</si>
  <si>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</si>
  <si>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</si>
  <si>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</si>
  <si>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</si>
  <si>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</si>
  <si>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</si>
  <si>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</si>
  <si>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</si>
  <si>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</si>
  <si>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</si>
  <si>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</si>
  <si>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</si>
  <si>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</si>
  <si>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</si>
  <si>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</si>
  <si>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</si>
  <si>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</si>
  <si>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</si>
  <si>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</si>
  <si>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</si>
  <si>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</si>
  <si>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</si>
  <si>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</si>
  <si>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</si>
  <si>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</si>
  <si>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</si>
  <si>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</si>
  <si>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</si>
  <si>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</si>
  <si>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</si>
  <si>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</si>
  <si>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</si>
  <si>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</si>
  <si>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</si>
  <si>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</si>
  <si>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</si>
  <si>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</si>
  <si>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</si>
  <si>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</si>
  <si>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</si>
  <si>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</si>
  <si>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</si>
  <si>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</si>
  <si>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</si>
  <si>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</si>
  <si>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</si>
  <si>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</si>
  <si>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</si>
  <si>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</si>
  <si>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</si>
  <si>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</si>
  <si>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</si>
  <si>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</si>
  <si>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</si>
  <si>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</si>
  <si>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</si>
  <si>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</si>
  <si>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</si>
  <si>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</si>
  <si>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</si>
  <si>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</si>
  <si>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</si>
  <si>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</si>
  <si>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</si>
  <si>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</si>
  <si>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</si>
  <si>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</si>
  <si>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</si>
  <si>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</si>
  <si>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</si>
  <si>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</si>
  <si>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</si>
  <si>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</si>
  <si>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</si>
  <si>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</si>
  <si>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</si>
  <si>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</si>
  <si>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</si>
  <si>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</si>
  <si>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</si>
  <si>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</si>
  <si>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</si>
  <si>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</si>
  <si>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</si>
  <si>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</si>
  <si>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</si>
  <si>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</si>
  <si>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</si>
  <si>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</si>
  <si>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</si>
  <si>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</si>
  <si>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</si>
  <si>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</si>
  <si>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</si>
  <si>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</si>
  <si>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</si>
  <si>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</si>
  <si>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</si>
  <si>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</si>
  <si>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</si>
  <si>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</si>
  <si>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</si>
  <si>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</si>
  <si>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</si>
  <si>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</si>
  <si>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</si>
  <si>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</si>
  <si>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</si>
  <si>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</si>
  <si>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</si>
  <si>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</si>
  <si>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</si>
  <si>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</si>
  <si>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</si>
  <si>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</si>
  <si>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</si>
  <si>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</si>
  <si>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</si>
  <si>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</si>
  <si>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</si>
  <si>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</si>
  <si>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</si>
  <si>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</si>
  <si>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</si>
  <si>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</si>
  <si>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</si>
  <si>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</si>
  <si>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</si>
  <si>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</si>
  <si>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</si>
  <si>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</si>
  <si>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</si>
  <si>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</si>
  <si>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</si>
  <si>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</si>
  <si>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</si>
  <si>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</si>
  <si>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</si>
  <si>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</si>
  <si>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</si>
  <si>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</si>
  <si>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</si>
  <si>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</si>
  <si>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</si>
  <si>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</si>
  <si>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</si>
  <si>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</si>
  <si>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</si>
  <si>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</si>
  <si>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</si>
  <si>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</si>
  <si>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</si>
  <si>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</si>
  <si>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</si>
  <si>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</si>
  <si>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</si>
  <si>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</si>
  <si>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</si>
  <si>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</si>
  <si>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</si>
  <si>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</si>
  <si>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</si>
  <si>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</si>
  <si>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</si>
  <si>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</si>
  <si>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</si>
  <si>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</si>
  <si>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</si>
  <si>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</si>
  <si>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</si>
  <si>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</si>
  <si>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</si>
  <si>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</si>
  <si>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</si>
  <si>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</si>
  <si>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</si>
  <si>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</si>
  <si>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</si>
  <si>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</si>
  <si>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</si>
  <si>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</si>
  <si>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</si>
  <si>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</si>
  <si>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</si>
  <si>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</si>
  <si>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</si>
  <si>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</si>
  <si>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</si>
  <si>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</si>
  <si>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</si>
  <si>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</si>
  <si>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</si>
  <si>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</si>
  <si>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</si>
  <si>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</si>
  <si>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</si>
  <si>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</si>
  <si>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</si>
  <si>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</si>
  <si>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</si>
  <si>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</si>
  <si>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</si>
  <si>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</si>
  <si>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</si>
  <si>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</si>
  <si>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</si>
  <si>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</si>
  <si>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</si>
  <si>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</si>
  <si>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</si>
  <si>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</si>
  <si>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</si>
  <si>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</si>
  <si>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</si>
  <si>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</si>
  <si>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</si>
  <si>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</si>
  <si>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</si>
  <si>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</si>
  <si>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</si>
  <si>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</si>
  <si>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</si>
  <si>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</si>
  <si>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</si>
  <si>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</si>
  <si>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</si>
  <si>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</si>
  <si>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</si>
  <si>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</si>
  <si>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</si>
  <si>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</si>
  <si>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</si>
  <si>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</si>
  <si>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</si>
  <si>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</si>
  <si>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</si>
  <si>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</si>
  <si>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</si>
  <si>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</si>
  <si>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</si>
  <si>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</si>
  <si>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</si>
  <si>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</si>
  <si>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</si>
  <si>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</si>
  <si>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</si>
  <si>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</si>
  <si>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</si>
  <si>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</si>
  <si>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</si>
  <si>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</si>
  <si>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</si>
  <si>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</si>
  <si>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</si>
  <si>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</si>
  <si>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</si>
  <si>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</si>
  <si>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</si>
  <si>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</si>
  <si>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</si>
  <si>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</si>
  <si>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</si>
  <si>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</si>
  <si>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</si>
  <si>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</si>
  <si>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</si>
  <si>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</si>
  <si>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</si>
  <si>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</si>
  <si>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</si>
  <si>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</si>
  <si>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</si>
  <si>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</si>
  <si>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</si>
  <si>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</si>
  <si>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</si>
  <si>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</si>
  <si>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</si>
  <si>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</si>
  <si>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</si>
  <si>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</si>
  <si>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</si>
  <si>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</si>
  <si>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</si>
  <si>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</si>
  <si>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</si>
  <si>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</si>
  <si>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</si>
  <si>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</si>
  <si>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</si>
  <si>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</si>
  <si>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</si>
  <si>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</si>
  <si>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</si>
  <si>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</si>
  <si>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</si>
  <si>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</si>
  <si>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</si>
  <si>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</si>
  <si>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</si>
  <si>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</si>
  <si>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</si>
  <si>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</si>
  <si>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</si>
  <si>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</si>
  <si>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</si>
  <si>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</si>
  <si>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</si>
  <si>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</si>
  <si>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</si>
  <si>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</si>
  <si>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</si>
  <si>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</si>
  <si>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</si>
  <si>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</si>
  <si>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</si>
  <si>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</si>
  <si>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</si>
  <si>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</si>
  <si>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</si>
  <si>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</si>
  <si>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</si>
  <si>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</si>
  <si>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</si>
  <si>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</si>
  <si>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</si>
  <si>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</si>
  <si>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</si>
  <si>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</si>
  <si>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</si>
  <si>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</si>
  <si>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</si>
  <si>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</si>
  <si>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</si>
  <si>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</si>
  <si>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</si>
  <si>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</si>
  <si>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</si>
  <si>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</si>
  <si>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</si>
  <si>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</si>
  <si>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</si>
  <si>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</si>
  <si>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</si>
  <si>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</si>
  <si>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</si>
  <si>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</si>
  <si>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</si>
  <si>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</si>
  <si>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</si>
  <si>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</si>
  <si>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</si>
  <si>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</si>
  <si>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</si>
  <si>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</si>
  <si>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</si>
  <si>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</si>
  <si>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</si>
  <si>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</si>
  <si>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</si>
  <si>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</si>
  <si>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</si>
  <si>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</si>
  <si>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</si>
  <si>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</si>
  <si>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</si>
  <si>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</si>
  <si>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</si>
  <si>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</si>
  <si>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</si>
  <si>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</si>
  <si>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</si>
  <si>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</si>
  <si>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</si>
  <si>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</si>
  <si>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</si>
  <si>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</si>
  <si>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</si>
  <si>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</si>
  <si>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</si>
  <si>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</si>
  <si>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</si>
  <si>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</si>
  <si>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</si>
  <si>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</si>
  <si>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</si>
  <si>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</si>
  <si>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</si>
  <si>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</si>
  <si>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</si>
  <si>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</si>
  <si>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</si>
  <si>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</si>
  <si>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</si>
  <si>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</si>
  <si>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</si>
  <si>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</si>
  <si>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</si>
  <si>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</si>
  <si>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</si>
  <si>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</si>
  <si>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</si>
  <si>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</si>
  <si>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</si>
  <si>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</si>
  <si>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</si>
  <si>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</si>
  <si>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</si>
  <si>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</si>
  <si>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</si>
  <si>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</si>
  <si>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</si>
  <si>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</si>
  <si>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</si>
  <si>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</si>
  <si>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</si>
  <si>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</si>
  <si>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</si>
  <si>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</si>
  <si>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</si>
  <si>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</si>
  <si>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</si>
  <si>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</si>
  <si>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</si>
  <si>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</si>
  <si>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</si>
  <si>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</si>
  <si>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</si>
  <si>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</si>
  <si>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</si>
  <si>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</si>
  <si>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</si>
  <si>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</si>
  <si>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</si>
  <si>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</si>
  <si>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</si>
  <si>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</si>
  <si>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</si>
  <si>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</si>
  <si>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</si>
  <si>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</si>
  <si>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</si>
  <si>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</si>
  <si>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</si>
  <si>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</si>
  <si>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</si>
  <si>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</si>
  <si>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</si>
  <si>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</si>
  <si>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</si>
  <si>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</si>
  <si>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</si>
  <si>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</si>
  <si>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</si>
  <si>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</si>
  <si>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</si>
  <si>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</si>
  <si>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</si>
  <si>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</si>
  <si>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</si>
  <si>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</si>
  <si>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</si>
  <si>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</si>
  <si>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</si>
  <si>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</si>
  <si>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</si>
  <si>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</si>
  <si>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</si>
  <si>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</si>
  <si>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</si>
  <si>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</si>
  <si>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</si>
  <si>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</si>
  <si>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</si>
  <si>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</si>
  <si>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</si>
  <si>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</si>
  <si>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</si>
  <si>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</si>
  <si>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</si>
  <si>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</si>
  <si>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</si>
  <si>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</si>
  <si>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</si>
  <si>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</si>
  <si>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</si>
  <si>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</si>
  <si>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</si>
  <si>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</si>
  <si>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</si>
  <si>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</si>
  <si>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</si>
  <si>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</si>
  <si>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</si>
  <si>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</si>
  <si>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</si>
  <si>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</si>
  <si>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</si>
  <si>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</si>
  <si>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</si>
  <si>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</si>
  <si>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</si>
  <si>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</si>
  <si>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</si>
  <si>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</si>
  <si>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</si>
  <si>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</si>
  <si>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</si>
  <si>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</si>
  <si>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</si>
  <si>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</si>
  <si>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</si>
  <si>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</si>
  <si>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</si>
  <si>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</si>
  <si>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</si>
  <si>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</si>
  <si>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</si>
  <si>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</si>
  <si>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</si>
  <si>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</si>
  <si>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</si>
  <si>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</si>
  <si>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</si>
  <si>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</si>
  <si>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</si>
  <si>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</si>
  <si>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</si>
  <si>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</si>
  <si>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</si>
  <si>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</si>
  <si>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</si>
  <si>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</si>
  <si>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</si>
  <si>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</si>
  <si>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</si>
  <si>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</si>
  <si>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</si>
  <si>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</si>
  <si>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</si>
  <si>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</si>
  <si>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</si>
  <si>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</si>
  <si>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</si>
  <si>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</si>
  <si>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</si>
  <si>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</si>
  <si>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</si>
  <si>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</si>
  <si>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</si>
  <si>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</si>
  <si>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</si>
  <si>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</si>
  <si>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</si>
  <si>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</si>
  <si>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</si>
  <si>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</si>
  <si>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</si>
  <si>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</si>
  <si>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</si>
  <si>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</si>
  <si>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</si>
  <si>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</si>
  <si>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</si>
  <si>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</si>
  <si>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</si>
  <si>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</si>
  <si>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</si>
  <si>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</si>
  <si>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</si>
  <si>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</si>
  <si>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</si>
  <si>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</si>
  <si>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</si>
  <si>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</si>
  <si>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</si>
  <si>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</si>
  <si>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</si>
  <si>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</si>
  <si>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</si>
  <si>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</si>
  <si>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</si>
  <si>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</si>
  <si>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</si>
  <si>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</si>
  <si>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</si>
  <si>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</si>
  <si>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</si>
  <si>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</si>
  <si>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</si>
  <si>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</si>
  <si>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</si>
  <si>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</si>
  <si>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</si>
  <si>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</si>
  <si>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</si>
  <si>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</si>
  <si>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</si>
  <si>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</si>
  <si>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</si>
  <si>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</si>
  <si>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</si>
  <si>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</si>
  <si>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</si>
  <si>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</si>
  <si>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</si>
  <si>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</si>
  <si>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</si>
  <si>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</si>
  <si>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</si>
  <si>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</si>
  <si>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</si>
  <si>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</si>
  <si>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</si>
  <si>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</si>
  <si>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</si>
  <si>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</si>
  <si>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</si>
  <si>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</si>
  <si>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</si>
  <si>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</si>
  <si>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</si>
  <si>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</si>
  <si>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</si>
  <si>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</si>
  <si>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</si>
  <si>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</si>
  <si>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</si>
  <si>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</si>
  <si>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</si>
  <si>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</si>
  <si>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</si>
  <si>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</si>
  <si>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</si>
  <si>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</si>
  <si>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</si>
  <si>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</si>
  <si>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</si>
  <si>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</si>
  <si>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</si>
  <si>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</si>
  <si>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</si>
  <si>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</si>
  <si>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</si>
  <si>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</si>
  <si>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</si>
  <si>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</si>
  <si>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</si>
  <si>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</si>
  <si>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</si>
  <si>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</si>
  <si>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</si>
  <si>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</si>
  <si>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</si>
  <si>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</si>
  <si>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</si>
  <si>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</si>
  <si>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</si>
  <si>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</si>
  <si>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</si>
  <si>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</si>
  <si>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</si>
  <si>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</si>
  <si>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</si>
  <si>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</si>
  <si>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</si>
  <si>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</si>
  <si>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</si>
  <si>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</si>
  <si>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</si>
  <si>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</si>
  <si>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</si>
  <si>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</si>
  <si>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</si>
  <si>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</si>
  <si>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</si>
  <si>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</si>
  <si>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</si>
  <si>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</si>
  <si>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</si>
  <si>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</si>
  <si>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</si>
  <si>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</si>
  <si>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</si>
  <si>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</si>
  <si>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</si>
  <si>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</si>
  <si>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</si>
  <si>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</si>
  <si>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</si>
  <si>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</si>
  <si>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</si>
  <si>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</si>
  <si>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</si>
  <si>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</si>
  <si>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</si>
  <si>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</si>
  <si>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</si>
  <si>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</si>
  <si>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</si>
  <si>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</si>
  <si>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</si>
  <si>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</si>
  <si>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</si>
  <si>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</si>
  <si>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</si>
  <si>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</si>
  <si>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</si>
  <si>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</si>
  <si>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</si>
  <si>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</si>
  <si>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</si>
  <si>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</si>
  <si>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</si>
  <si>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</si>
  <si>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</si>
  <si>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</si>
  <si>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</si>
  <si>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</si>
  <si>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</si>
  <si>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</si>
  <si>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</si>
  <si>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</si>
  <si>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</si>
  <si>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</si>
  <si>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</si>
  <si>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</si>
  <si>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</si>
  <si>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</si>
  <si>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</si>
  <si>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</si>
  <si>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</si>
  <si>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</si>
  <si>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</si>
  <si>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</si>
  <si>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</si>
  <si>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</si>
  <si>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</si>
  <si>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</si>
  <si>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</si>
  <si>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</si>
  <si>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</si>
  <si>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</si>
  <si>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</si>
  <si>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</si>
  <si>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</si>
  <si>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</si>
  <si>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</si>
  <si>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</si>
  <si>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</si>
  <si>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</si>
  <si>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</si>
  <si>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</si>
  <si>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</si>
  <si>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</si>
  <si>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</si>
  <si>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</si>
  <si>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</si>
  <si>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</si>
  <si>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</si>
  <si>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</si>
  <si>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</si>
  <si>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</si>
  <si>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</si>
  <si>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</si>
  <si>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</si>
  <si>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</si>
  <si>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</si>
  <si>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</si>
  <si>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</si>
  <si>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</si>
  <si>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</si>
  <si>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</si>
  <si>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</si>
  <si>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</si>
  <si>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</si>
  <si>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</si>
  <si>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</si>
  <si>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</si>
  <si>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</si>
  <si>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</si>
  <si>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</si>
  <si>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</si>
  <si>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</si>
  <si>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</si>
  <si>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</si>
  <si>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</si>
  <si>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</si>
  <si>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</si>
  <si>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</si>
  <si>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</si>
  <si>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</si>
  <si>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</si>
  <si>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</si>
  <si>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</si>
  <si>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</si>
  <si>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</si>
  <si>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</si>
  <si>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</si>
  <si>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</si>
  <si>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</si>
  <si>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</si>
  <si>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</si>
  <si>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</si>
  <si>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</si>
  <si>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</si>
  <si>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</si>
  <si>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</si>
  <si>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</si>
  <si>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</si>
  <si>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</si>
  <si>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</si>
  <si>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</si>
  <si>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</si>
  <si>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</si>
  <si>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</si>
  <si>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</si>
  <si>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</si>
  <si>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</si>
  <si>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</si>
  <si>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</si>
  <si>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</si>
  <si>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</si>
  <si>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</si>
  <si>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</si>
  <si>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</si>
  <si>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</si>
  <si>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</si>
  <si>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</si>
  <si>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</si>
  <si>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</si>
  <si>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</si>
  <si>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</si>
  <si>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</si>
  <si>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</si>
  <si>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</si>
  <si>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</si>
  <si>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</si>
  <si>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</si>
  <si>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</si>
  <si>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</si>
  <si>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</si>
  <si>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</si>
  <si>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</si>
  <si>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</si>
  <si>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</si>
  <si>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</si>
  <si>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</si>
  <si>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</si>
  <si>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</si>
  <si>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</si>
  <si>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</si>
  <si>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</si>
  <si>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</si>
  <si>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</si>
  <si>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</si>
  <si>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</si>
  <si>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</si>
  <si>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</si>
  <si>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</si>
  <si>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</si>
  <si>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</si>
  <si>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</si>
  <si>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</si>
  <si>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</si>
  <si>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</si>
  <si>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</si>
  <si>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</si>
  <si>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</si>
  <si>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</si>
  <si>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</si>
  <si>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</si>
  <si>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</si>
  <si>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</si>
  <si>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</si>
  <si>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</si>
  <si>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</si>
  <si>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</si>
  <si>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</si>
  <si>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</si>
  <si>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</si>
  <si>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</si>
  <si>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</si>
  <si>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</si>
  <si>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</si>
  <si>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</si>
  <si>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</si>
  <si>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</si>
  <si>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</si>
  <si>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</si>
  <si>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</si>
  <si>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</si>
  <si>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</si>
  <si>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</si>
  <si>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</si>
  <si>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</si>
  <si>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</si>
  <si>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</si>
  <si>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</si>
  <si>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</si>
  <si>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</si>
  <si>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</si>
  <si>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</si>
  <si>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</si>
  <si>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</si>
  <si>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</si>
  <si>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</si>
  <si>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</si>
  <si>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</si>
  <si>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</si>
  <si>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</si>
  <si>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</si>
  <si>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</si>
  <si>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</si>
  <si>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</si>
  <si>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</si>
  <si>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</si>
  <si>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</si>
  <si>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</si>
  <si>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</si>
  <si>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</si>
  <si>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</si>
  <si>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</si>
  <si>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</si>
  <si>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</si>
  <si>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</si>
  <si>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</si>
  <si>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</si>
  <si>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</si>
  <si>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</si>
  <si>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</si>
  <si>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</si>
  <si>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</si>
  <si>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</si>
  <si>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</si>
  <si>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</si>
  <si>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</si>
  <si>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</si>
  <si>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</si>
  <si>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</si>
  <si>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</si>
  <si>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</si>
  <si>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</si>
  <si>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</si>
  <si>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</si>
  <si>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</si>
  <si>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</si>
  <si>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</si>
  <si>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</si>
  <si>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</si>
  <si>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</si>
  <si>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</si>
  <si>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</si>
  <si>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</si>
  <si>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</si>
  <si>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</si>
  <si>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</si>
  <si>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</si>
  <si>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</si>
  <si>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</si>
  <si>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</si>
  <si>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</si>
  <si>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</si>
  <si>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</si>
  <si>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</si>
  <si>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</si>
  <si>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</si>
  <si>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</si>
  <si>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</si>
  <si>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</si>
  <si>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</si>
  <si>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</si>
  <si>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</si>
  <si>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</si>
  <si>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</si>
  <si>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</si>
  <si>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</si>
  <si>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</si>
  <si>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</si>
  <si>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</si>
  <si>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</si>
  <si>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</si>
  <si>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</si>
  <si>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</si>
  <si>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</si>
  <si>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</si>
  <si>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</si>
  <si>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</si>
  <si>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</si>
  <si>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</si>
  <si>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</si>
  <si>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</si>
  <si>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</si>
  <si>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</si>
  <si>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</si>
  <si>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</si>
  <si>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</si>
  <si>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</si>
  <si>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</si>
  <si>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</si>
  <si>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</si>
  <si>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</si>
  <si>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</si>
  <si>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</si>
  <si>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</si>
  <si>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</si>
  <si>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</si>
  <si>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</si>
  <si>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</si>
  <si>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</si>
  <si>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</si>
  <si>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</si>
  <si>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</si>
  <si>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</si>
  <si>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</si>
  <si>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</si>
  <si>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</si>
  <si>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</si>
  <si>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</si>
  <si>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</si>
  <si>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</si>
  <si>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</si>
  <si>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</si>
  <si>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</si>
  <si>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</si>
  <si>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</si>
  <si>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</si>
  <si>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</si>
  <si>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</si>
  <si>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</si>
  <si>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</si>
  <si>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</si>
  <si>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</si>
  <si>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</si>
  <si>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</si>
  <si>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</si>
  <si>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</si>
  <si>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</si>
  <si>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</si>
  <si>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</si>
  <si>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</si>
  <si>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</si>
  <si>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</si>
  <si>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</si>
  <si>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</si>
  <si>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</si>
  <si>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</si>
  <si>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</si>
  <si>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</si>
  <si>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</si>
  <si>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</si>
  <si>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</si>
  <si>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</si>
  <si>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</si>
  <si>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</si>
  <si>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</si>
  <si>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</si>
  <si>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</si>
  <si>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</si>
  <si>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</si>
  <si>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</si>
  <si>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</si>
  <si>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</si>
  <si>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</si>
  <si>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</si>
  <si>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</si>
  <si>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</si>
  <si>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</si>
  <si>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</si>
  <si>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</si>
  <si>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</si>
  <si>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</si>
  <si>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</si>
  <si>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</si>
  <si>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</si>
  <si>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</si>
  <si>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</si>
  <si>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</si>
  <si>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</si>
  <si>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</si>
  <si>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</si>
  <si>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</si>
  <si>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</si>
  <si>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</si>
  <si>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</si>
  <si>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</si>
  <si>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</si>
  <si>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</si>
  <si>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</si>
  <si>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</si>
  <si>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</si>
  <si>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</si>
  <si>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</si>
  <si>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</si>
  <si>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</si>
  <si>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</si>
  <si>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</si>
  <si>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</si>
  <si>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</si>
  <si>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</si>
  <si>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</si>
  <si>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</si>
  <si>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</si>
  <si>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</si>
  <si>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</si>
  <si>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</si>
  <si>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</si>
  <si>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</si>
  <si>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</si>
  <si>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</si>
  <si>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</si>
  <si>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</si>
  <si>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</si>
  <si>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</si>
  <si>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</si>
  <si>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</si>
  <si>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</si>
  <si>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</si>
  <si>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</si>
  <si>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</si>
  <si>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</si>
  <si>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</si>
  <si>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</si>
  <si>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</si>
  <si>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</si>
  <si>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</si>
  <si>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</si>
  <si>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</si>
  <si>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</si>
  <si>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</si>
  <si>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</si>
  <si>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</si>
  <si>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</si>
  <si>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</si>
  <si>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</si>
  <si>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</si>
  <si>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</si>
  <si>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</si>
  <si>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</si>
  <si>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</si>
  <si>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</si>
  <si>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</si>
  <si>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</si>
  <si>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</si>
  <si>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</si>
  <si>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</si>
  <si>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</si>
  <si>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</si>
  <si>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</si>
  <si>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</si>
  <si>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</si>
  <si>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</si>
  <si>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</si>
  <si>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</si>
  <si>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</si>
  <si>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</si>
  <si>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</si>
  <si>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</si>
  <si>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</si>
  <si>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</si>
  <si>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</si>
  <si>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</si>
  <si>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</si>
  <si>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</si>
  <si>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</si>
  <si>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</si>
  <si>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</si>
  <si>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</si>
  <si>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</si>
  <si>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</si>
  <si>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</si>
  <si>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</si>
  <si>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</si>
  <si>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</si>
  <si>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</si>
  <si>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</si>
  <si>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</si>
  <si>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</si>
  <si>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</si>
  <si>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</si>
  <si>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</si>
  <si>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</si>
  <si>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</si>
  <si>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</si>
  <si>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</si>
  <si>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</si>
  <si>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</si>
  <si>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</si>
  <si>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</si>
  <si>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</si>
  <si>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</si>
  <si>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</si>
  <si>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</si>
  <si>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</si>
  <si>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</si>
  <si>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</si>
  <si>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</si>
  <si>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</si>
  <si>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</si>
  <si>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</si>
  <si>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</si>
  <si>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</si>
  <si>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</si>
  <si>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</si>
  <si>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</si>
  <si>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</si>
  <si>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</si>
  <si>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</si>
  <si>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</si>
  <si>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</si>
  <si>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</si>
  <si>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</si>
  <si>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</si>
  <si>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</si>
  <si>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</si>
  <si>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</si>
  <si>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</si>
  <si>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</si>
  <si>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</si>
  <si>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</si>
  <si>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</si>
  <si>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</si>
  <si>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</si>
  <si>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</si>
  <si>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</si>
  <si>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</si>
  <si>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</si>
  <si>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</si>
  <si>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</si>
  <si>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</si>
  <si>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</si>
  <si>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</si>
  <si>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</si>
  <si>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</si>
  <si>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</si>
  <si>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</si>
  <si>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</si>
  <si>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</si>
  <si>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</si>
  <si>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</si>
  <si>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</si>
  <si>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</si>
  <si>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</si>
  <si>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</si>
  <si>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</si>
  <si>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</si>
  <si>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</si>
  <si>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</si>
  <si>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</si>
  <si>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</si>
  <si>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</si>
  <si>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</si>
  <si>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</si>
  <si>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</si>
  <si>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</si>
  <si>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</si>
  <si>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</si>
  <si>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</si>
  <si>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</si>
  <si>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</si>
  <si>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</si>
  <si>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</si>
  <si>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</si>
  <si>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</si>
  <si>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</si>
  <si>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</si>
  <si>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</si>
  <si>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</si>
  <si>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</si>
  <si>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</si>
  <si>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</si>
  <si>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</si>
  <si>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</si>
  <si>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</si>
  <si>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</si>
  <si>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</si>
  <si>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</si>
  <si>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</si>
  <si>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</si>
  <si>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</si>
  <si>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</si>
  <si>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</si>
  <si>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</si>
  <si>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</si>
  <si>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</si>
  <si>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</si>
  <si>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</si>
  <si>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</si>
  <si>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</si>
  <si>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</si>
  <si>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</si>
  <si>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</si>
  <si>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</si>
  <si>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</si>
  <si>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</si>
  <si>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</si>
  <si>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</si>
  <si>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</si>
  <si>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</si>
  <si>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</si>
  <si>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</si>
  <si>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</si>
  <si>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</si>
  <si>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</si>
  <si>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</si>
  <si>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</si>
  <si>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</si>
  <si>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</si>
  <si>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</si>
  <si>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</si>
  <si>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</si>
  <si>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</si>
  <si>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</si>
  <si>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</si>
  <si>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</si>
  <si>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</si>
  <si>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</si>
  <si>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</si>
  <si>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</si>
  <si>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</si>
  <si>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</si>
  <si>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</si>
  <si>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</si>
  <si>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</si>
  <si>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</si>
  <si>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</si>
  <si>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</si>
  <si>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</si>
  <si>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</si>
  <si>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</si>
  <si>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</si>
  <si>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</si>
  <si>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</si>
  <si>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</si>
  <si>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</si>
  <si>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</si>
  <si>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</si>
  <si>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</si>
  <si>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</si>
  <si>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</si>
  <si>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</si>
  <si>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</si>
  <si>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</si>
  <si>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</si>
  <si>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</si>
  <si>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</si>
  <si>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</si>
  <si>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</si>
  <si>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</si>
  <si>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</si>
  <si>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</si>
  <si>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</si>
  <si>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</si>
  <si>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</si>
  <si>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</si>
  <si>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</si>
  <si>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</si>
  <si>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</si>
  <si>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</si>
  <si>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</si>
  <si>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</si>
  <si>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</si>
  <si>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</si>
  <si>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</si>
  <si>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</si>
  <si>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</si>
  <si>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</si>
  <si>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</si>
  <si>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</si>
  <si>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</si>
  <si>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</si>
  <si>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</si>
  <si>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</si>
  <si>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</si>
  <si>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</si>
  <si>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</si>
  <si>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</si>
  <si>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</si>
  <si>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</si>
  <si>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</si>
  <si>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</si>
  <si>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</si>
  <si>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</si>
  <si>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</si>
  <si>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</si>
  <si>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</si>
  <si>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</si>
  <si>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</si>
  <si>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</si>
  <si>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</si>
  <si>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</si>
  <si>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</si>
  <si>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</si>
  <si>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</si>
  <si>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</si>
  <si>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</si>
  <si>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</si>
  <si>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</si>
  <si>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</si>
  <si>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</si>
  <si>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</si>
  <si>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</si>
  <si>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</si>
  <si>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</si>
  <si>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</si>
  <si>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</si>
  <si>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</si>
  <si>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</si>
  <si>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</si>
  <si>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</si>
  <si>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</si>
  <si>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</si>
  <si>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</si>
  <si>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</si>
  <si>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</si>
  <si>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</si>
  <si>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</si>
  <si>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</si>
  <si>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</si>
  <si>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</si>
  <si>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</si>
  <si>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</si>
  <si>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</si>
  <si>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</si>
  <si>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</si>
  <si>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</si>
  <si>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</si>
  <si>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</si>
  <si>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</si>
  <si>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</si>
  <si>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</si>
  <si>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</si>
  <si>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</si>
  <si>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</si>
  <si>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</si>
  <si>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</si>
  <si>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</si>
  <si>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</si>
  <si>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</si>
  <si>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</si>
  <si>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</si>
  <si>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</si>
  <si>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</si>
  <si>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</si>
  <si>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</si>
  <si>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</si>
  <si>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</si>
  <si>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</si>
  <si>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</si>
  <si>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</si>
  <si>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</si>
  <si>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</si>
  <si>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</si>
  <si>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</si>
  <si>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</si>
  <si>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</si>
  <si>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</si>
  <si>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</si>
  <si>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</si>
  <si>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</si>
  <si>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</si>
  <si>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</si>
  <si>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</si>
  <si>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</si>
  <si>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</si>
  <si>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</si>
  <si>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</si>
  <si>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</si>
  <si>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</si>
  <si>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</si>
  <si>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</si>
  <si>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</si>
  <si>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</si>
  <si>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</si>
  <si>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</si>
  <si>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</si>
  <si>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</si>
  <si>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</si>
  <si>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</si>
  <si>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</si>
  <si>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</si>
  <si>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</si>
  <si>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</si>
  <si>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</si>
  <si>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</si>
  <si>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</si>
  <si>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</si>
  <si>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</si>
  <si>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</si>
  <si>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</si>
  <si>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</si>
  <si>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</si>
  <si>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</si>
  <si>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</si>
  <si>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</si>
  <si>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</si>
  <si>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</si>
  <si>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</si>
  <si>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</si>
  <si>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</si>
  <si>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</si>
  <si>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</si>
  <si>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</si>
  <si>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</si>
  <si>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</si>
  <si>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</si>
  <si>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</si>
  <si>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</si>
  <si>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</si>
  <si>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</si>
  <si>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</si>
  <si>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</si>
  <si>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</si>
  <si>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</si>
  <si>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</si>
  <si>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</si>
  <si>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</si>
  <si>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</si>
  <si>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</si>
  <si>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</si>
  <si>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</si>
  <si>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</si>
  <si>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</si>
  <si>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</si>
  <si>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</si>
  <si>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</si>
  <si>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</si>
  <si>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</si>
  <si>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</si>
  <si>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</si>
  <si>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</si>
  <si>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</si>
  <si>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</si>
  <si>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</si>
  <si>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</si>
  <si>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</si>
  <si>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</si>
  <si>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</si>
  <si>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</si>
  <si>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</si>
  <si>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</si>
  <si>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</si>
  <si>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</si>
  <si>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</si>
  <si>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</si>
  <si>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</si>
  <si>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</si>
  <si>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</si>
  <si>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</si>
  <si>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</si>
  <si>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</si>
  <si>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</si>
  <si>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</si>
  <si>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</si>
  <si>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</si>
  <si>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</si>
  <si>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</si>
  <si>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</si>
  <si>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</si>
  <si>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</si>
  <si>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</si>
  <si>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</si>
  <si>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</si>
  <si>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</si>
  <si>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</si>
  <si>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</si>
  <si>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</si>
  <si>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</si>
  <si>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</si>
  <si>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</si>
  <si>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</si>
  <si>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</si>
  <si>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</si>
  <si>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</si>
  <si>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</si>
  <si>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</si>
  <si>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</si>
  <si>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</si>
  <si>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</si>
  <si>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</si>
  <si>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</si>
  <si>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</si>
  <si>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</si>
  <si>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</si>
  <si>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</si>
  <si>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</si>
  <si>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</si>
  <si>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</si>
  <si>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</si>
  <si>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</si>
  <si>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</si>
  <si>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</si>
  <si>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</si>
  <si>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</si>
  <si>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</si>
  <si>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</si>
  <si>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</si>
  <si>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</si>
  <si>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</si>
  <si>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</si>
  <si>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</si>
  <si>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</si>
  <si>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</si>
  <si>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</si>
  <si>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</si>
  <si>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</si>
  <si>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</si>
  <si>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</si>
  <si>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</si>
  <si>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</si>
  <si>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</si>
  <si>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</si>
  <si>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</si>
  <si>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</si>
  <si>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</si>
  <si>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</si>
  <si>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</si>
  <si>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</si>
  <si>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</si>
  <si>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</si>
  <si>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</si>
  <si>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</si>
  <si>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</si>
  <si>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</si>
  <si>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</si>
  <si>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</si>
  <si>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</si>
  <si>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</si>
  <si>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</si>
  <si>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</si>
  <si>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</si>
  <si>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</si>
  <si>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</si>
  <si>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</si>
  <si>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</si>
  <si>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</si>
  <si>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</si>
  <si>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</si>
  <si>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</si>
  <si>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</si>
  <si>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</si>
  <si>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</si>
  <si>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</si>
  <si>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</si>
  <si>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</si>
  <si>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</si>
  <si>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</si>
  <si>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</si>
  <si>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</si>
  <si>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</si>
  <si>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</si>
  <si>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</si>
  <si>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</si>
  <si>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</si>
  <si>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</si>
  <si>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</si>
  <si>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</si>
  <si>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</si>
  <si>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</si>
  <si>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</si>
  <si>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</si>
  <si>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</si>
  <si>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</si>
  <si>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</si>
  <si>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</si>
  <si>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</si>
  <si>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</si>
  <si>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</si>
  <si>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</si>
  <si>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</si>
  <si>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</si>
  <si>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</si>
  <si>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</si>
  <si>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</si>
  <si>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</si>
  <si>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</si>
  <si>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</si>
  <si>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</si>
  <si>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</si>
  <si>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</si>
  <si>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</si>
  <si>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</si>
  <si>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</si>
  <si>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</si>
  <si>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</si>
  <si>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</si>
  <si>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</si>
  <si>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</si>
  <si>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</si>
  <si>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</si>
  <si>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</si>
  <si>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</si>
  <si>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</si>
  <si>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</si>
  <si>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</si>
  <si>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</si>
  <si>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</si>
  <si>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</si>
  <si>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</si>
  <si>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</si>
  <si>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</si>
  <si>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</si>
  <si>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</si>
  <si>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</si>
  <si>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</si>
  <si>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</si>
  <si>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</si>
  <si>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</si>
  <si>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</si>
  <si>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</si>
  <si>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</si>
  <si>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</si>
  <si>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</si>
  <si>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</si>
  <si>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</si>
  <si>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</si>
  <si>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</si>
  <si>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</si>
  <si>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</si>
  <si>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</si>
  <si>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</si>
  <si>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</si>
  <si>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</si>
  <si>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</si>
  <si>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</si>
  <si>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</si>
  <si>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</si>
  <si>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</si>
  <si>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</si>
  <si>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</si>
  <si>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</si>
  <si>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</si>
  <si>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</si>
  <si>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</si>
  <si>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</si>
  <si>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</si>
  <si>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</si>
  <si>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</si>
  <si>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</si>
  <si>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</si>
  <si>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</si>
  <si>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</si>
  <si>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</si>
  <si>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</si>
  <si>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</si>
  <si>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</si>
  <si>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</si>
  <si>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</si>
  <si>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</si>
  <si>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</si>
  <si>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</si>
  <si>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</si>
  <si>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</si>
  <si>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</si>
  <si>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</si>
  <si>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</si>
  <si>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</si>
  <si>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</si>
  <si>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</si>
  <si>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</si>
  <si>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</si>
  <si>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</si>
  <si>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</si>
  <si>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</si>
  <si>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</si>
  <si>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</si>
  <si>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</si>
  <si>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</si>
  <si>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</si>
  <si>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</si>
  <si>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</si>
  <si>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</si>
  <si>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</si>
  <si>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</si>
  <si>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</si>
  <si>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</si>
  <si>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</si>
  <si>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</si>
  <si>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</si>
  <si>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</si>
  <si>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</si>
  <si>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</si>
  <si>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</si>
  <si>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</si>
  <si>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</si>
  <si>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</si>
  <si>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</si>
  <si>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</si>
  <si>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</si>
  <si>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</si>
  <si>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</si>
  <si>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</si>
  <si>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</si>
  <si>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</si>
  <si>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</si>
  <si>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</si>
  <si>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</si>
  <si>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</si>
  <si>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</si>
  <si>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</si>
  <si>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</si>
  <si>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</si>
  <si>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</si>
  <si>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</si>
  <si>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</si>
  <si>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</si>
  <si>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</si>
  <si>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</si>
  <si>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</si>
  <si>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</si>
  <si>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</si>
  <si>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</si>
  <si>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</si>
  <si>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</si>
  <si>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</si>
  <si>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</si>
  <si>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</si>
  <si>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</si>
  <si>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</si>
  <si>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</si>
  <si>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</si>
  <si>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</si>
  <si>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</si>
  <si>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</si>
  <si>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</si>
  <si>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</si>
  <si>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</si>
  <si>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</si>
  <si>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</si>
  <si>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</si>
  <si>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</si>
  <si>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</si>
  <si>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</si>
  <si>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</si>
  <si>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</si>
  <si>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</si>
  <si>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</si>
  <si>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</si>
  <si>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</si>
  <si>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</si>
  <si>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</si>
  <si>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</si>
  <si>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</si>
  <si>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</si>
  <si>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</si>
  <si>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</si>
  <si>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</si>
  <si>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</si>
  <si>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</si>
  <si>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</si>
  <si>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</si>
  <si>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</si>
  <si>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</si>
  <si>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</si>
  <si>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</si>
  <si>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</si>
  <si>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</si>
  <si>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</si>
  <si>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</si>
  <si>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</si>
  <si>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</si>
  <si>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</si>
  <si>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</si>
  <si>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</si>
  <si>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</si>
  <si>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</si>
  <si>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</si>
  <si>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</si>
  <si>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</si>
  <si>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</si>
  <si>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</si>
  <si>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</si>
  <si>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</si>
  <si>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</si>
  <si>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</si>
  <si>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</si>
  <si>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</si>
  <si>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</si>
  <si>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</si>
  <si>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</si>
  <si>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</si>
  <si>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</si>
  <si>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</si>
  <si>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</si>
  <si>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</si>
  <si>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</si>
  <si>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</si>
  <si>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</si>
  <si>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</si>
  <si>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</si>
  <si>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</si>
  <si>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</si>
  <si>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</si>
  <si>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</si>
  <si>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</si>
  <si>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</si>
  <si>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</si>
  <si>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</si>
  <si>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</si>
  <si>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</si>
  <si>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</si>
  <si>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</si>
  <si>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</si>
  <si>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</si>
  <si>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</si>
  <si>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</si>
  <si>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</si>
  <si>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</si>
  <si>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</si>
  <si>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</si>
  <si>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</si>
  <si>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</si>
  <si>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</si>
  <si>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</si>
  <si>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</si>
  <si>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</si>
  <si>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</si>
  <si>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</si>
  <si>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</si>
  <si>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</si>
  <si>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</si>
  <si>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</si>
  <si>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</si>
  <si>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</si>
  <si>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</si>
  <si>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</si>
  <si>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</si>
  <si>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</si>
  <si>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</si>
  <si>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</si>
  <si>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</si>
  <si>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</si>
  <si>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</si>
  <si>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</si>
  <si>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</si>
  <si>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</si>
  <si>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</si>
  <si>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</si>
  <si>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</si>
  <si>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</si>
  <si>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</si>
  <si>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</si>
  <si>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</si>
  <si>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</si>
  <si>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</si>
  <si>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</si>
  <si>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</si>
  <si>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</si>
  <si>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</si>
  <si>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</si>
  <si>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</si>
  <si>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</si>
  <si>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</si>
  <si>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</si>
  <si>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</si>
  <si>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</si>
  <si>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</si>
  <si>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</si>
  <si>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</si>
  <si>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</si>
  <si>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</si>
  <si>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</si>
  <si>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</si>
  <si>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</si>
  <si>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</si>
  <si>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</si>
  <si>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</si>
  <si>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</si>
  <si>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</si>
  <si>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</si>
  <si>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</si>
  <si>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</si>
  <si>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</si>
  <si>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</si>
  <si>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</si>
  <si>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</si>
  <si>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</si>
  <si>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</si>
  <si>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</si>
  <si>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</si>
  <si>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</si>
  <si>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</si>
  <si>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</si>
  <si>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</si>
  <si>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</si>
  <si>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</si>
  <si>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</si>
  <si>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</si>
  <si>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</si>
  <si>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</si>
  <si>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</si>
  <si>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</si>
  <si>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</si>
  <si>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</si>
  <si>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</si>
  <si>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</si>
  <si>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</si>
  <si>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</si>
  <si>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</si>
  <si>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</si>
  <si>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</si>
  <si>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</si>
  <si>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</si>
  <si>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</si>
  <si>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</si>
  <si>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</si>
  <si>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</si>
  <si>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</si>
  <si>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</si>
  <si>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</si>
  <si>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</si>
  <si>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</si>
  <si>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</si>
  <si>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</si>
  <si>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</si>
  <si>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</si>
  <si>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</si>
  <si>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</si>
  <si>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</si>
  <si>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</si>
  <si>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</si>
  <si>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</si>
  <si>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</si>
  <si>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</si>
  <si>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</si>
  <si>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</si>
  <si>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</si>
  <si>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</si>
  <si>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</si>
  <si>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</si>
  <si>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</si>
  <si>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</si>
  <si>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</si>
  <si>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</si>
  <si>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</si>
  <si>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</si>
  <si>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</si>
  <si>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</si>
  <si>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</si>
  <si>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</si>
  <si>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</si>
  <si>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</si>
  <si>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</si>
  <si>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</si>
  <si>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</si>
  <si>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</si>
  <si>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</si>
  <si>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</si>
  <si>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</si>
  <si>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</si>
  <si>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</si>
  <si>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</si>
  <si>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</si>
  <si>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</si>
  <si>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</si>
  <si>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</si>
  <si>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</si>
  <si>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</si>
  <si>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</si>
  <si>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</si>
  <si>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</si>
  <si>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</si>
  <si>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</si>
  <si>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</si>
  <si>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</si>
  <si>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</si>
  <si>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</si>
  <si>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</si>
  <si>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</si>
  <si>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</si>
  <si>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</si>
  <si>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</si>
  <si>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</si>
  <si>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</si>
  <si>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</si>
  <si>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</si>
  <si>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</si>
  <si>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</si>
  <si>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</si>
  <si>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</si>
  <si>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</si>
  <si>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</si>
  <si>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</si>
  <si>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</si>
  <si>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</si>
  <si>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</si>
  <si>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</si>
  <si>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</si>
  <si>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</si>
  <si>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</si>
  <si>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</si>
  <si>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</si>
  <si>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</si>
  <si>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</si>
  <si>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</si>
  <si>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</si>
  <si>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</si>
  <si>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</si>
  <si>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</si>
  <si>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</si>
  <si>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</si>
  <si>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</si>
  <si>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</si>
  <si>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</si>
  <si>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</si>
  <si>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</si>
  <si>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</si>
  <si>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</si>
  <si>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</si>
  <si>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</si>
  <si>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</si>
  <si>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</si>
  <si>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</si>
  <si>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</si>
  <si>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</si>
  <si>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</si>
  <si>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</si>
  <si>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</si>
  <si>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</si>
  <si>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</si>
  <si>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</si>
  <si>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</si>
  <si>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</si>
  <si>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</si>
  <si>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</si>
  <si>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</si>
  <si>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</si>
  <si>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</si>
  <si>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</si>
  <si>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</si>
  <si>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</si>
  <si>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</si>
  <si>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</si>
  <si>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</si>
  <si>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</si>
  <si>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</si>
  <si>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</si>
  <si>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</si>
  <si>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</si>
  <si>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</si>
  <si>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</si>
  <si>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</si>
  <si>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</si>
  <si>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</si>
  <si>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</si>
  <si>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</si>
  <si>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</si>
  <si>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</si>
  <si>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</si>
  <si>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</si>
  <si>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</si>
  <si>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</si>
  <si>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</si>
  <si>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</si>
  <si>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</si>
  <si>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</si>
  <si>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</si>
  <si>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</si>
  <si>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</si>
  <si>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</si>
  <si>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</si>
  <si>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</si>
  <si>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</si>
  <si>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</si>
  <si>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</si>
  <si>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</si>
  <si>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</si>
  <si>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</si>
  <si>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</si>
  <si>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</si>
  <si>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</si>
  <si>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</si>
  <si>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</si>
  <si>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</si>
  <si>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</si>
  <si>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</si>
  <si>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</si>
  <si>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</si>
  <si>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</si>
  <si>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</si>
  <si>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</si>
  <si>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</si>
  <si>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</si>
  <si>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</si>
  <si>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</si>
  <si>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</si>
  <si>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</si>
  <si>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</si>
  <si>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</si>
  <si>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</si>
  <si>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</si>
  <si>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</si>
  <si>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</si>
  <si>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</si>
  <si>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</si>
  <si>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</si>
  <si>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</si>
  <si>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</si>
  <si>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</si>
  <si>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</si>
  <si>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</si>
  <si>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</si>
  <si>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</si>
  <si>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</si>
  <si>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</si>
  <si>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</si>
  <si>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</si>
  <si>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</si>
  <si>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</si>
  <si>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</si>
  <si>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</si>
  <si>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</si>
  <si>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</si>
  <si>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</si>
  <si>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</si>
  <si>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</si>
  <si>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</si>
  <si>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</si>
  <si>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</si>
  <si>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</si>
  <si>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</si>
  <si>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</si>
  <si>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</si>
  <si>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</si>
  <si>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</si>
  <si>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</si>
  <si>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</si>
  <si>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</si>
  <si>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</si>
  <si>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</si>
  <si>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</si>
  <si>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</si>
  <si>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</si>
  <si>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</si>
  <si>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</si>
  <si>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</si>
  <si>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</si>
  <si>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</si>
  <si>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</si>
  <si>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</si>
  <si>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</si>
  <si>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</si>
  <si>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</si>
  <si>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</si>
  <si>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</si>
  <si>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</si>
  <si>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</si>
  <si>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</si>
  <si>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</si>
  <si>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</si>
  <si>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</si>
  <si>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</si>
  <si>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</si>
  <si>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</si>
  <si>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</si>
  <si>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</si>
  <si>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</si>
  <si>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</si>
  <si>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</si>
  <si>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</si>
  <si>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</si>
  <si>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</si>
  <si>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</si>
  <si>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</si>
  <si>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</si>
  <si>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</si>
  <si>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</si>
  <si>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</si>
  <si>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</si>
  <si>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</si>
  <si>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</si>
  <si>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</si>
  <si>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</si>
  <si>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</si>
  <si>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</si>
  <si>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</si>
  <si>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</si>
  <si>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</si>
  <si>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</si>
  <si>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</si>
  <si>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</si>
  <si>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</si>
  <si>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</si>
  <si>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</si>
  <si>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</si>
  <si>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</si>
  <si>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</si>
  <si>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</si>
  <si>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</si>
  <si>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</si>
  <si>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</si>
  <si>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</si>
  <si>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</si>
  <si>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</si>
  <si>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</si>
  <si>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</si>
  <si>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</si>
  <si>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</si>
  <si>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</si>
  <si>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</si>
  <si>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</si>
  <si>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</si>
  <si>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</si>
  <si>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</si>
  <si>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</si>
  <si>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</si>
  <si>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</si>
  <si>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</si>
  <si>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</si>
  <si>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</si>
  <si>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</si>
  <si>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</si>
  <si>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</si>
  <si>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</si>
  <si>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</si>
  <si>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</si>
  <si>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</si>
  <si>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</si>
  <si>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</si>
  <si>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</si>
  <si>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</si>
  <si>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</si>
  <si>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</si>
  <si>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</si>
  <si>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</si>
  <si>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</si>
  <si>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</si>
  <si>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</si>
  <si>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</si>
  <si>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</si>
  <si>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</si>
  <si>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</si>
  <si>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</si>
  <si>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</si>
  <si>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</si>
  <si>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</si>
  <si>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</si>
  <si>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</si>
  <si>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</si>
  <si>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</si>
  <si>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</si>
  <si>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</si>
  <si>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</si>
  <si>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</si>
  <si>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</si>
  <si>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</si>
  <si>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</si>
  <si>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</si>
  <si>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</si>
  <si>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</si>
  <si>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</si>
  <si>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</si>
  <si>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</si>
  <si>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</si>
  <si>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</si>
  <si>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</si>
  <si>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</si>
  <si>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</si>
  <si>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</si>
  <si>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</si>
  <si>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</si>
  <si>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</si>
  <si>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</si>
  <si>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</si>
  <si>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</si>
  <si>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</si>
  <si>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</si>
  <si>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</si>
  <si>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</si>
  <si>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</si>
  <si>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</si>
  <si>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</si>
  <si>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</si>
  <si>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</si>
  <si>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</si>
  <si>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</si>
  <si>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</si>
  <si>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</si>
  <si>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</si>
  <si>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</si>
  <si>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</si>
  <si>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</si>
  <si>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</si>
  <si>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</si>
  <si>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</si>
  <si>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</si>
  <si>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</si>
  <si>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</si>
  <si>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</si>
  <si>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</si>
  <si>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</si>
  <si>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</si>
  <si>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</si>
  <si>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</si>
  <si>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</si>
  <si>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</si>
  <si>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</si>
  <si>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</si>
  <si>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</si>
  <si>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</si>
  <si>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</si>
  <si>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</si>
  <si>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</si>
  <si>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</si>
  <si>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</si>
  <si>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</si>
  <si>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</si>
  <si>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</si>
  <si>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</si>
  <si>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</si>
  <si>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</si>
  <si>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</si>
  <si>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</si>
  <si>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</si>
  <si>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</si>
  <si>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</si>
  <si>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</si>
  <si>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</si>
  <si>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</si>
  <si>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</si>
  <si>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</si>
  <si>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</si>
  <si>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</si>
  <si>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</si>
  <si>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</si>
  <si>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</si>
  <si>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</si>
  <si>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</si>
  <si>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</si>
  <si>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</si>
  <si>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</si>
  <si>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</si>
  <si>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</si>
  <si>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</si>
  <si>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</si>
  <si>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</si>
  <si>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</si>
  <si>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</si>
  <si>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</si>
  <si>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</si>
  <si>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</si>
  <si>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</si>
  <si>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</si>
  <si>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</si>
  <si>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</si>
  <si>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</si>
  <si>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</si>
  <si>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</si>
  <si>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</si>
  <si>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</si>
  <si>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</si>
  <si>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</si>
  <si>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</si>
  <si>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</si>
  <si>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</si>
  <si>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</si>
  <si>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</si>
  <si>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</si>
  <si>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</si>
  <si>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</si>
  <si>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</si>
  <si>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</si>
  <si>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</si>
  <si>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</si>
  <si>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</si>
  <si>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</si>
  <si>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</si>
  <si>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</si>
  <si>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</si>
  <si>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</si>
  <si>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</si>
  <si>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</si>
  <si>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</si>
  <si>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</si>
  <si>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</si>
  <si>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</si>
  <si>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</si>
  <si>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</si>
  <si>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</si>
  <si>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</si>
  <si>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</si>
  <si>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</si>
  <si>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</si>
  <si>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</si>
  <si>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</si>
  <si>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</si>
  <si>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</si>
  <si>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</si>
  <si>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</si>
  <si>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</si>
  <si>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</si>
  <si>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</si>
  <si>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</si>
  <si>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</si>
  <si>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</si>
  <si>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</si>
  <si>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</si>
  <si>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</si>
  <si>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</si>
  <si>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</si>
  <si>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</si>
  <si>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</si>
  <si>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</si>
  <si>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</si>
  <si>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</si>
  <si>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</si>
  <si>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</si>
  <si>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</si>
  <si>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</si>
  <si>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</si>
  <si>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</si>
  <si>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</si>
  <si>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</si>
  <si>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</si>
  <si>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</si>
  <si>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</si>
  <si>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</si>
  <si>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</si>
  <si>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</si>
  <si>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</si>
  <si>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</si>
  <si>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</si>
  <si>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</si>
  <si>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</si>
  <si>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</si>
  <si>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</si>
  <si>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</si>
  <si>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</si>
  <si>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</si>
  <si>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</si>
  <si>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</si>
  <si>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</si>
  <si>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</si>
  <si>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</si>
  <si>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</si>
  <si>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</si>
  <si>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</si>
  <si>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</si>
  <si>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</si>
  <si>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</si>
  <si>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</si>
  <si>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</si>
  <si>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</si>
  <si>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</si>
  <si>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</si>
  <si>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</si>
  <si>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</si>
  <si>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</si>
  <si>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</si>
  <si>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</si>
  <si>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</si>
  <si>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</si>
  <si>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</si>
  <si>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</si>
  <si>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</si>
  <si>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</si>
  <si>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</si>
  <si>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</si>
  <si>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</si>
  <si>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</si>
  <si>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</si>
  <si>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</si>
  <si>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</si>
  <si>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</si>
  <si>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</si>
  <si>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</si>
  <si>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</si>
  <si>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</si>
  <si>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</si>
  <si>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</si>
  <si>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</si>
  <si>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</si>
  <si>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</si>
  <si>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</si>
  <si>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</si>
  <si>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</si>
  <si>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</si>
  <si>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</si>
  <si>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</si>
  <si>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</si>
  <si>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</si>
  <si>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</si>
  <si>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</si>
  <si>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</si>
  <si>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</si>
  <si>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</si>
  <si>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</si>
  <si>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</si>
  <si>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</si>
  <si>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</si>
  <si>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</si>
  <si>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</si>
  <si>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</si>
  <si>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</si>
  <si>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</si>
  <si>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</si>
  <si>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</si>
  <si>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</si>
  <si>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</si>
  <si>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</si>
  <si>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</si>
  <si>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</si>
  <si>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</si>
  <si>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</si>
  <si>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</si>
  <si>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</si>
  <si>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</si>
  <si>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</si>
  <si>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</si>
  <si>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</si>
  <si>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</si>
  <si>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</si>
  <si>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</si>
  <si>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</si>
  <si>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</si>
  <si>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</si>
  <si>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</si>
  <si>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</si>
  <si>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</si>
  <si>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</si>
  <si>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</si>
  <si>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</si>
  <si>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</si>
  <si>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</si>
  <si>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</si>
  <si>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</si>
  <si>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</si>
  <si>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</si>
  <si>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</si>
  <si>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</si>
  <si>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</si>
  <si>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</si>
  <si>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</si>
  <si>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</si>
  <si>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</si>
  <si>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</si>
  <si>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</si>
  <si>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</si>
  <si>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</si>
  <si>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</si>
  <si>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</si>
  <si>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</si>
  <si>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</si>
  <si>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</si>
  <si>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</si>
  <si>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</si>
  <si>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</si>
  <si>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</si>
  <si>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</si>
  <si>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</si>
  <si>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</si>
  <si>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</si>
  <si>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</si>
  <si>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</si>
  <si>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</si>
  <si>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</si>
  <si>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</si>
  <si>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</si>
  <si>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</si>
  <si>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</si>
  <si>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</si>
  <si>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</si>
  <si>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</si>
  <si>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</si>
  <si>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</si>
  <si>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</si>
  <si>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</si>
  <si>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</si>
  <si>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</si>
  <si>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</si>
  <si>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</si>
  <si>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</si>
  <si>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</si>
  <si>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</si>
  <si>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</si>
  <si>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</si>
  <si>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</si>
  <si>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</si>
  <si>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</si>
  <si>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</si>
  <si>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</si>
  <si>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</si>
  <si>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</si>
  <si>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</si>
  <si>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</si>
  <si>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</si>
  <si>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</si>
  <si>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</si>
  <si>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</si>
  <si>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</si>
  <si>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</si>
  <si>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</si>
  <si>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</si>
  <si>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</si>
  <si>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</si>
  <si>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</si>
  <si>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</si>
  <si>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</si>
  <si>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</si>
  <si>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</si>
  <si>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</si>
  <si>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</si>
  <si>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</si>
  <si>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</si>
  <si>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</si>
  <si>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</si>
  <si>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</si>
  <si>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</si>
  <si>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</si>
  <si>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</si>
  <si>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</si>
  <si>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</si>
  <si>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</si>
  <si>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</si>
  <si>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</si>
  <si>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</si>
  <si>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</si>
  <si>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</si>
  <si>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</si>
  <si>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</si>
  <si>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</si>
  <si>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</si>
  <si>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</si>
  <si>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</si>
  <si>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</si>
  <si>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</si>
  <si>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</si>
  <si>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</si>
  <si>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</si>
  <si>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</si>
  <si>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</si>
  <si>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</si>
  <si>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</si>
  <si>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</si>
  <si>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</si>
  <si>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</si>
  <si>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</si>
  <si>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</si>
  <si>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</si>
  <si>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</si>
  <si>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</si>
  <si>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</si>
  <si>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</si>
  <si>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</si>
  <si>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</si>
  <si>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</si>
  <si>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</si>
  <si>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</si>
  <si>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</si>
  <si>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</si>
  <si>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</si>
  <si>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</si>
  <si>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</si>
  <si>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</si>
  <si>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</si>
  <si>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</si>
  <si>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</si>
  <si>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</si>
  <si>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</si>
  <si>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</si>
  <si>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</si>
  <si>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</si>
  <si>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</si>
  <si>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</si>
  <si>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</si>
  <si>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</si>
  <si>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</si>
  <si>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</si>
  <si>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</si>
  <si>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</si>
  <si>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</si>
  <si>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</si>
  <si>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</si>
  <si>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</si>
  <si>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</si>
  <si>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</si>
  <si>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</si>
  <si>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</si>
  <si>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</si>
  <si>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</si>
  <si>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</si>
  <si>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</si>
  <si>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</si>
  <si>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</si>
  <si>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</si>
  <si>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</si>
  <si>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</si>
  <si>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</si>
  <si>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</si>
  <si>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</si>
  <si>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</si>
  <si>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</si>
  <si>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</si>
  <si>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</si>
  <si>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</si>
  <si>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</si>
  <si>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</si>
  <si>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</si>
  <si>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</si>
  <si>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</si>
  <si>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</si>
  <si>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</si>
  <si>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</si>
  <si>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</si>
  <si>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</si>
  <si>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</si>
  <si>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</si>
  <si>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</si>
  <si>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</si>
  <si>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</si>
  <si>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</si>
  <si>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</si>
  <si>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</si>
  <si>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</si>
  <si>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</si>
  <si>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</si>
  <si>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</si>
  <si>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</si>
  <si>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</si>
  <si>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</si>
  <si>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</si>
  <si>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</si>
  <si>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</si>
  <si>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</si>
  <si>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</si>
  <si>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</si>
  <si>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</si>
  <si>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</si>
  <si>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</si>
  <si>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</si>
  <si>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</si>
  <si>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</si>
  <si>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</si>
  <si>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</si>
  <si>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</si>
  <si>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</si>
  <si>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</si>
  <si>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</si>
  <si>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</si>
  <si>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</si>
  <si>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</si>
  <si>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</si>
  <si>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</si>
  <si>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</si>
  <si>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</si>
  <si>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</si>
  <si>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</si>
  <si>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</si>
  <si>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</si>
  <si>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</si>
  <si>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</si>
  <si>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</si>
  <si>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</si>
  <si>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</si>
  <si>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</si>
  <si>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</si>
  <si>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</si>
  <si>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</si>
  <si>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</si>
  <si>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</si>
  <si>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</si>
  <si>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</si>
  <si>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</si>
  <si>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</si>
  <si>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</si>
  <si>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</si>
  <si>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</si>
  <si>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</si>
  <si>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</si>
  <si>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</si>
  <si>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</si>
  <si>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</si>
  <si>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</si>
  <si>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</si>
  <si>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</si>
  <si>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</si>
  <si>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</si>
  <si>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</si>
  <si>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</si>
  <si>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</si>
  <si>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</si>
  <si>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</si>
  <si>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</si>
  <si>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</si>
  <si>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</si>
  <si>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</si>
  <si>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</si>
  <si>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</si>
  <si>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</si>
  <si>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</si>
  <si>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</si>
  <si>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</si>
  <si>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</si>
  <si>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</si>
  <si>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</si>
  <si>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</si>
  <si>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</si>
  <si>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</si>
  <si>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</si>
  <si>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</si>
  <si>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</si>
  <si>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</si>
  <si>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</si>
  <si>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</si>
  <si>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</si>
  <si>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</si>
  <si>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</si>
  <si>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</si>
  <si>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</si>
  <si>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</si>
  <si>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</si>
  <si>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</si>
  <si>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</si>
  <si>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</si>
  <si>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</si>
  <si>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</si>
  <si>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</si>
  <si>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</si>
  <si>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</si>
  <si>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</si>
  <si>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</si>
  <si>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</si>
  <si>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</si>
  <si>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</si>
  <si>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</si>
  <si>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</si>
  <si>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</si>
  <si>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</si>
  <si>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</si>
  <si>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</si>
  <si>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</si>
  <si>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</si>
  <si>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</si>
  <si>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</si>
  <si>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</si>
  <si>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</si>
  <si>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</si>
  <si>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</si>
  <si>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</si>
  <si>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</si>
  <si>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</si>
  <si>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</si>
  <si>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</si>
  <si>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</si>
  <si>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</si>
  <si>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</si>
  <si>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</si>
  <si>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</si>
  <si>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</si>
  <si>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</si>
  <si>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</si>
  <si>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</si>
  <si>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</si>
  <si>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</si>
  <si>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</si>
  <si>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</si>
  <si>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</si>
  <si>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</si>
  <si>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</si>
  <si>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</si>
  <si>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</si>
  <si>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</si>
  <si>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</si>
  <si>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</si>
  <si>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</si>
  <si>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</si>
  <si>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</si>
  <si>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</si>
  <si>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</si>
  <si>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</si>
  <si>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</si>
  <si>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</si>
  <si>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</si>
  <si>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</si>
  <si>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</si>
  <si>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</si>
  <si>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</si>
  <si>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</si>
  <si>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</si>
  <si>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</si>
  <si>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</si>
  <si>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</si>
  <si>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</si>
  <si>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</si>
  <si>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</si>
  <si>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</si>
  <si>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</si>
  <si>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</si>
  <si>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</si>
  <si>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</si>
  <si>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</si>
  <si>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</si>
  <si>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</si>
  <si>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</si>
  <si>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</si>
  <si>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</si>
  <si>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</si>
  <si>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</si>
  <si>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</si>
  <si>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</si>
  <si>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</si>
  <si>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</si>
  <si>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</si>
  <si>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</si>
  <si>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</si>
  <si>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</si>
  <si>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</si>
  <si>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</si>
  <si>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</si>
  <si>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</si>
  <si>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</si>
  <si>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</si>
  <si>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</si>
  <si>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</si>
  <si>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</si>
  <si>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</si>
  <si>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</si>
  <si>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</si>
  <si>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</si>
  <si>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</si>
  <si>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</si>
  <si>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</si>
  <si>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</si>
  <si>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</si>
  <si>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</si>
  <si>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</si>
  <si>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</si>
  <si>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</si>
  <si>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</si>
  <si>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</si>
  <si>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</si>
  <si>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</si>
  <si>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</si>
  <si>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</si>
  <si>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</si>
  <si>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</si>
  <si>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</si>
  <si>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</si>
  <si>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</si>
  <si>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</si>
  <si>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</si>
  <si>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</si>
  <si>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</si>
  <si>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</si>
  <si>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</si>
  <si>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</si>
  <si>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</si>
  <si>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</si>
  <si>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</si>
  <si>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</si>
  <si>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</si>
  <si>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</si>
  <si>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</si>
  <si>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</si>
  <si>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</si>
  <si>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</si>
  <si>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</si>
  <si>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</si>
  <si>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</si>
  <si>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</si>
  <si>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</si>
  <si>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</si>
  <si>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</si>
  <si>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</si>
  <si>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</si>
  <si>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</si>
  <si>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</si>
  <si>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</si>
  <si>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</si>
  <si>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</si>
  <si>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</si>
  <si>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</si>
  <si>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</si>
  <si>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</si>
  <si>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</si>
  <si>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</si>
  <si>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</si>
  <si>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</si>
  <si>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</si>
  <si>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</si>
  <si>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</si>
  <si>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</si>
  <si>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</si>
  <si>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</si>
  <si>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</si>
  <si>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</si>
  <si>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</si>
  <si>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</si>
  <si>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</si>
  <si>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</si>
  <si>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</si>
  <si>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</si>
  <si>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</si>
  <si>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</si>
  <si>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</si>
  <si>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</si>
  <si>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</si>
  <si>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</si>
  <si>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</si>
  <si>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</si>
  <si>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</si>
  <si>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</si>
  <si>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</si>
  <si>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</si>
  <si>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</si>
  <si>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</si>
  <si>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</si>
  <si>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</si>
  <si>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</si>
  <si>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</si>
  <si>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</si>
  <si>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</si>
  <si>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</si>
  <si>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</si>
  <si>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</si>
  <si>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</si>
  <si>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</si>
  <si>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</si>
  <si>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</si>
  <si>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</si>
  <si>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</si>
  <si>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</si>
  <si>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</si>
  <si>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</si>
  <si>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</si>
  <si>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</si>
  <si>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</si>
  <si>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</si>
  <si>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</si>
  <si>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</si>
  <si>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</si>
  <si>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</si>
  <si>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</si>
  <si>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</si>
  <si>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</si>
  <si>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</si>
  <si>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</si>
  <si>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</si>
  <si>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</si>
  <si>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</si>
  <si>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</si>
  <si>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</si>
  <si>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</si>
  <si>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</si>
  <si>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</si>
  <si>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</si>
  <si>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</si>
  <si>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</si>
  <si>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</si>
  <si>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</si>
  <si>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</si>
  <si>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</si>
  <si>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</si>
  <si>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</si>
  <si>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</si>
  <si>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</si>
  <si>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</si>
  <si>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</si>
  <si>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</si>
  <si>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</si>
  <si>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</si>
  <si>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</si>
  <si>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</si>
  <si>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</si>
  <si>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</si>
  <si>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</si>
  <si>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</si>
  <si>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</si>
  <si>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</si>
  <si>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</si>
  <si>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</si>
  <si>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</si>
  <si>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</si>
  <si>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</si>
  <si>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</si>
  <si>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</si>
  <si>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</si>
  <si>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</si>
  <si>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</si>
  <si>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</si>
  <si>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</si>
  <si>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</si>
  <si>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</si>
  <si>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</si>
  <si>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</si>
  <si>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</si>
  <si>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</si>
  <si>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</si>
  <si>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</si>
  <si>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</si>
  <si>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</si>
  <si>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</si>
  <si>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</si>
  <si>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</si>
  <si>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</si>
  <si>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</si>
  <si>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</si>
  <si>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</si>
  <si>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</si>
  <si>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</si>
  <si>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</si>
  <si>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</si>
  <si>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</si>
  <si>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</si>
  <si>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</si>
  <si>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</si>
  <si>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</si>
  <si>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</si>
  <si>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</si>
  <si>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</si>
  <si>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</si>
  <si>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</si>
  <si>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</si>
  <si>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</si>
  <si>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</si>
  <si>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</si>
  <si>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</si>
  <si>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</si>
  <si>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</si>
  <si>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</si>
  <si>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</si>
  <si>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</si>
  <si>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</si>
  <si>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</si>
  <si>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</si>
  <si>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</si>
  <si>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</si>
  <si>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</si>
  <si>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</si>
  <si>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</si>
  <si>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</si>
  <si>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</si>
  <si>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</si>
  <si>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</si>
  <si>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</si>
  <si>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</si>
  <si>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</si>
  <si>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</si>
  <si>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</si>
  <si>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</si>
  <si>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</si>
  <si>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</si>
  <si>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</si>
  <si>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</si>
  <si>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</si>
  <si>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</si>
  <si>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</si>
  <si>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</si>
  <si>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</si>
  <si>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</si>
  <si>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</si>
  <si>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</si>
  <si>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</si>
  <si>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</si>
  <si>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</si>
  <si>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</si>
  <si>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</si>
  <si>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</si>
  <si>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</si>
  <si>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</si>
  <si>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</si>
  <si>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</si>
  <si>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</si>
  <si>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</si>
  <si>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</si>
  <si>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</si>
  <si>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</si>
  <si>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</si>
  <si>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</si>
  <si>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</si>
  <si>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</si>
  <si>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</si>
  <si>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</si>
  <si>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</si>
  <si>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</si>
  <si>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</si>
  <si>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</si>
  <si>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</si>
  <si>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</si>
  <si>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</si>
  <si>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</si>
  <si>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</si>
  <si>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</si>
  <si>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</si>
  <si>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</si>
  <si>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</si>
  <si>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</si>
  <si>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</si>
  <si>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</si>
  <si>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</si>
  <si>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</si>
  <si>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</si>
  <si>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</si>
  <si>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</si>
  <si>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</si>
  <si>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</si>
  <si>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</si>
  <si>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</si>
  <si>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</si>
  <si>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</si>
  <si>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</si>
  <si>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</si>
  <si>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</si>
  <si>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</si>
  <si>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</si>
  <si>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</si>
  <si>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</si>
  <si>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</si>
  <si>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</si>
  <si>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</si>
  <si>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</si>
  <si>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</si>
  <si>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</si>
  <si>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</si>
  <si>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</si>
  <si>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</si>
  <si>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</si>
  <si>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</si>
  <si>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</si>
  <si>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</si>
  <si>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</si>
  <si>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</si>
  <si>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</si>
  <si>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</si>
  <si>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</si>
  <si>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</si>
  <si>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</si>
  <si>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</si>
  <si>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</si>
  <si>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</si>
  <si>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</si>
  <si>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</si>
  <si>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</si>
  <si>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</si>
  <si>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</si>
  <si>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</si>
  <si>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</si>
  <si>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</si>
  <si>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</si>
  <si>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</si>
  <si>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</si>
  <si>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</si>
  <si>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</si>
  <si>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</si>
  <si>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</si>
  <si>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</si>
  <si>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</si>
  <si>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</si>
  <si>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</si>
  <si>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</si>
  <si>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</si>
  <si>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</si>
  <si>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</si>
  <si>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</si>
  <si>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</si>
  <si>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</si>
  <si>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</si>
  <si>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</si>
  <si>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</si>
  <si>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</si>
  <si>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</si>
  <si>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</si>
  <si>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</si>
  <si>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</si>
  <si>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</si>
  <si>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</si>
  <si>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</si>
  <si>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</si>
  <si>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</si>
  <si>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</si>
  <si>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</si>
  <si>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</si>
  <si>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</si>
  <si>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</si>
  <si>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</si>
  <si>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</si>
  <si>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</si>
  <si>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</si>
  <si>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</si>
  <si>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</si>
  <si>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</si>
  <si>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</si>
  <si>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</si>
  <si>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</si>
  <si>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</si>
  <si>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</si>
  <si>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</si>
  <si>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</si>
  <si>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</si>
  <si>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</si>
  <si>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</si>
  <si>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</si>
  <si>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</si>
  <si>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</si>
  <si>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</si>
  <si>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</si>
  <si>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</si>
  <si>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</si>
  <si>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</si>
  <si>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</si>
  <si>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</si>
  <si>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</si>
  <si>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</si>
  <si>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</si>
  <si>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</si>
  <si>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</si>
  <si>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</si>
  <si>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</si>
  <si>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</si>
  <si>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</si>
  <si>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</si>
  <si>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</si>
  <si>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</si>
  <si>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</si>
  <si>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</si>
  <si>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</si>
  <si>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</si>
  <si>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</si>
  <si>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</si>
  <si>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</si>
  <si>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</si>
  <si>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</si>
  <si>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</si>
  <si>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</si>
  <si>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</si>
  <si>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</si>
  <si>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</si>
  <si>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</si>
  <si>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</si>
  <si>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</si>
  <si>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</si>
  <si>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</si>
  <si>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</si>
  <si>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</si>
  <si>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</si>
  <si>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</si>
  <si>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</si>
  <si>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</si>
  <si>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</si>
  <si>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</si>
  <si>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</si>
  <si>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</si>
  <si>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</si>
  <si>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</si>
  <si>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</si>
  <si>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</si>
  <si>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</si>
  <si>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</si>
  <si>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</si>
  <si>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</si>
  <si>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</si>
  <si>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</si>
  <si>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</si>
  <si>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</si>
  <si>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</si>
  <si>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</si>
  <si>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</si>
  <si>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</si>
  <si>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</si>
  <si>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</si>
  <si>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</si>
  <si>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</si>
  <si>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</si>
  <si>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</si>
  <si>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</si>
  <si>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</si>
  <si>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</si>
  <si>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</si>
  <si>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</si>
  <si>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</si>
  <si>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</si>
  <si>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</si>
  <si>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</si>
  <si>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</si>
  <si>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</si>
  <si>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</si>
  <si>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</si>
  <si>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</si>
  <si>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</si>
  <si>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</si>
  <si>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</si>
  <si>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</si>
  <si>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</si>
  <si>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</si>
  <si>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</si>
  <si>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</si>
  <si>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</si>
  <si>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</si>
  <si>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</si>
  <si>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</si>
  <si>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</si>
  <si>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</si>
  <si>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</si>
  <si>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</si>
  <si>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</si>
  <si>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</si>
  <si>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</si>
  <si>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</si>
  <si>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</si>
  <si>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</si>
  <si>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</si>
  <si>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</si>
  <si>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</si>
  <si>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</si>
  <si>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</si>
  <si>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</si>
  <si>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</si>
  <si>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</si>
  <si>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</si>
  <si>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</si>
  <si>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</si>
  <si>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</si>
  <si>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</si>
  <si>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</si>
  <si>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</si>
  <si>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</si>
  <si>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</si>
  <si>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</si>
  <si>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</si>
  <si>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</si>
  <si>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</si>
  <si>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</si>
  <si>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</si>
  <si>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</si>
  <si>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</si>
  <si>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</si>
  <si>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</si>
  <si>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</si>
  <si>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</si>
  <si>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</si>
  <si>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</si>
  <si>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</si>
  <si>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</si>
  <si>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</si>
  <si>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</si>
  <si>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</si>
  <si>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</si>
  <si>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</si>
  <si>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</si>
  <si>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</si>
  <si>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</si>
  <si>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</si>
  <si>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</si>
  <si>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</si>
  <si>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</si>
  <si>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</si>
  <si>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</si>
  <si>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</si>
  <si>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</si>
  <si>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</si>
  <si>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</si>
  <si>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</si>
  <si>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</si>
  <si>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</si>
  <si>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</si>
  <si>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</si>
  <si>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</si>
  <si>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</si>
  <si>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</si>
  <si>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</si>
  <si>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</si>
  <si>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</si>
  <si>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</si>
  <si>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</si>
  <si>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</si>
  <si>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</si>
  <si>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</si>
  <si>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</si>
  <si>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</si>
  <si>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</si>
  <si>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</si>
  <si>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</si>
  <si>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</si>
  <si>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</si>
  <si>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</si>
  <si>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</si>
  <si>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</si>
  <si>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</si>
  <si>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</si>
  <si>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</si>
  <si>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</si>
  <si>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</si>
  <si>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</si>
  <si>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</si>
  <si>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</si>
  <si>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</si>
  <si>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</si>
  <si>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</si>
  <si>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</si>
  <si>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</si>
  <si>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</si>
  <si>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</si>
  <si>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</si>
  <si>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</si>
  <si>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</si>
  <si>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</si>
  <si>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</si>
  <si>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</si>
  <si>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</si>
  <si>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</si>
  <si>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</si>
  <si>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</si>
  <si>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</si>
  <si>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</si>
  <si>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</si>
  <si>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</si>
  <si>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</si>
  <si>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</si>
  <si>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</si>
  <si>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</si>
  <si>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</si>
  <si>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</si>
  <si>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</si>
  <si>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</si>
  <si>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</si>
  <si>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</si>
  <si>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</si>
  <si>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</si>
  <si>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</si>
  <si>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</si>
  <si>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</si>
  <si>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</si>
  <si>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</si>
  <si>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</si>
  <si>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</si>
  <si>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</si>
  <si>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</si>
  <si>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</si>
  <si>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</si>
  <si>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</si>
  <si>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</si>
  <si>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</si>
  <si>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</si>
  <si>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</si>
  <si>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</si>
  <si>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</si>
  <si>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</si>
  <si>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</si>
  <si>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</si>
  <si>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</si>
  <si>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</si>
  <si>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</si>
  <si>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</si>
  <si>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</si>
  <si>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</si>
  <si>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</si>
  <si>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</si>
  <si>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</si>
  <si>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</si>
  <si>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</si>
  <si>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</si>
  <si>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</si>
  <si>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</si>
  <si>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</si>
  <si>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</si>
  <si>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</si>
  <si>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</si>
  <si>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</si>
  <si>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</si>
  <si>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</si>
  <si>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</si>
  <si>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</si>
  <si>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</si>
  <si>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</si>
  <si>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</si>
  <si>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</si>
  <si>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</si>
  <si>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</si>
  <si>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</si>
  <si>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</si>
  <si>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</si>
  <si>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</si>
  <si>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</si>
  <si>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</si>
  <si>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</si>
  <si>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</si>
  <si>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</si>
  <si>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</si>
  <si>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</si>
  <si>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</si>
  <si>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</si>
  <si>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</si>
  <si>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</si>
  <si>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</si>
  <si>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</si>
  <si>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</si>
  <si>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</si>
  <si>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</si>
  <si>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</si>
  <si>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</si>
  <si>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</si>
  <si>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</si>
  <si>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</si>
  <si>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</si>
  <si>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</si>
  <si>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</si>
  <si>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</si>
  <si>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</si>
  <si>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</si>
  <si>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</si>
  <si>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</si>
  <si>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</si>
  <si>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</si>
  <si>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</si>
  <si>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</si>
  <si>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</si>
  <si>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</si>
  <si>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</si>
  <si>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</si>
  <si>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</si>
  <si>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</si>
  <si>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</si>
  <si>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</si>
  <si>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</si>
  <si>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</si>
  <si>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</si>
  <si>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</si>
  <si>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</si>
  <si>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</si>
  <si>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</si>
  <si>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</si>
  <si>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</si>
  <si>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</si>
  <si>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</si>
  <si>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</si>
  <si>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</si>
  <si>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</si>
  <si>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</si>
  <si>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</si>
  <si>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</si>
  <si>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</si>
  <si>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</si>
  <si>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</si>
  <si>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</si>
  <si>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</si>
  <si>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</si>
  <si>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</si>
  <si>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</si>
  <si>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</si>
  <si>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</si>
  <si>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</si>
  <si>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</si>
  <si>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</si>
  <si>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</si>
  <si>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</si>
  <si>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</si>
  <si>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</si>
  <si>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</si>
  <si>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</si>
  <si>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</si>
  <si>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</si>
  <si>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</si>
  <si>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</si>
  <si>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</si>
  <si>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</si>
  <si>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</si>
  <si>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</si>
  <si>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</si>
  <si>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</si>
  <si>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</si>
  <si>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</si>
  <si>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</si>
  <si>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</si>
  <si>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</si>
  <si>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</si>
  <si>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</si>
  <si>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</si>
  <si>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</si>
  <si>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</si>
  <si>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</si>
  <si>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</si>
  <si>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</si>
  <si>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</si>
  <si>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</si>
  <si>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</si>
  <si>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</si>
  <si>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</si>
  <si>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</si>
  <si>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</si>
  <si>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</si>
  <si>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</si>
  <si>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</si>
  <si>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</si>
  <si>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</si>
  <si>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</si>
  <si>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</si>
  <si>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</si>
  <si>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</si>
  <si>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</si>
  <si>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</si>
  <si>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</si>
  <si>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</si>
  <si>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</si>
  <si>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</si>
  <si>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</si>
  <si>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</si>
  <si>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</si>
  <si>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</si>
  <si>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</si>
  <si>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</si>
  <si>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</si>
  <si>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</si>
  <si>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</si>
  <si>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</si>
  <si>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</si>
  <si>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</si>
  <si>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</si>
  <si>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</si>
  <si>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</si>
  <si>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</si>
  <si>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</si>
  <si>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</si>
  <si>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</si>
  <si>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</si>
  <si>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</si>
  <si>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</si>
  <si>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</si>
  <si>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</si>
  <si>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</si>
  <si>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</si>
  <si>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</si>
  <si>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</si>
  <si>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</si>
  <si>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</si>
  <si>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</si>
  <si>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</si>
  <si>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</si>
  <si>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</si>
  <si>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</si>
  <si>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</si>
  <si>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</si>
  <si>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</si>
  <si>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</si>
  <si>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</si>
  <si>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</si>
  <si>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</si>
  <si>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</si>
  <si>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</si>
  <si>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</si>
  <si>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</si>
  <si>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</si>
  <si>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</si>
  <si>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</si>
  <si>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</si>
  <si>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</si>
  <si>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</si>
  <si>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</si>
  <si>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</si>
  <si>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</si>
  <si>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</si>
  <si>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</si>
  <si>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</si>
  <si>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</si>
  <si>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</si>
  <si>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</si>
  <si>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</si>
  <si>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</si>
  <si>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</si>
  <si>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</si>
  <si>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</si>
  <si>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</si>
  <si>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</si>
  <si>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</si>
  <si>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</si>
  <si>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</si>
  <si>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</si>
  <si>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</si>
  <si>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</si>
  <si>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</si>
  <si>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</si>
  <si>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</si>
  <si>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</si>
  <si>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</si>
  <si>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</si>
  <si>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</si>
  <si>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</si>
  <si>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</si>
  <si>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</si>
  <si>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</si>
  <si>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</si>
  <si>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</si>
  <si>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</si>
  <si>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</si>
  <si>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</si>
  <si>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</si>
  <si>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</si>
  <si>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</si>
  <si>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</si>
  <si>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</si>
  <si>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</si>
  <si>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</si>
  <si>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</si>
  <si>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</si>
  <si>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</si>
  <si>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</si>
  <si>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</si>
  <si>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</si>
  <si>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</si>
  <si>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</si>
  <si>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</si>
  <si>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</si>
  <si>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</si>
  <si>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</si>
  <si>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</si>
  <si>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</si>
  <si>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</si>
  <si>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</si>
  <si>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</si>
  <si>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</si>
  <si>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</si>
  <si>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</si>
  <si>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</si>
  <si>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</si>
  <si>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</si>
  <si>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</si>
  <si>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</si>
  <si>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</si>
  <si>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</si>
  <si>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</si>
  <si>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</si>
  <si>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</si>
  <si>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</si>
  <si>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</si>
  <si>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</si>
  <si>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</si>
  <si>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</si>
  <si>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</si>
  <si>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</si>
  <si>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</si>
  <si>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</si>
  <si>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</si>
  <si>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</si>
  <si>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</si>
  <si>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</si>
  <si>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</si>
  <si>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</si>
  <si>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</si>
  <si>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</si>
  <si>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</si>
  <si>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</si>
  <si>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</si>
  <si>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</si>
  <si>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</si>
  <si>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</si>
  <si>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</si>
  <si>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</si>
  <si>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</si>
  <si>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</si>
  <si>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</si>
  <si>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</si>
  <si>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</si>
  <si>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</si>
  <si>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</si>
  <si>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</si>
  <si>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</si>
  <si>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</si>
  <si>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</si>
  <si>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</si>
  <si>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</si>
  <si>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</si>
  <si>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</si>
  <si>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</si>
  <si>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</si>
  <si>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</si>
  <si>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</si>
  <si>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</si>
  <si>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</si>
  <si>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</si>
  <si>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</si>
  <si>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</si>
  <si>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</si>
  <si>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</si>
  <si>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</si>
  <si>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</si>
  <si>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</si>
  <si>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</si>
  <si>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</si>
  <si>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</si>
  <si>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</si>
  <si>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</si>
  <si>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</si>
  <si>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</si>
  <si>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</si>
  <si>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</si>
  <si>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</si>
  <si>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</si>
  <si>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</si>
  <si>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</si>
  <si>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</si>
  <si>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</si>
  <si>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</si>
  <si>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</si>
  <si>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</si>
  <si>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</si>
  <si>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</si>
  <si>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</si>
  <si>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</si>
  <si>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</si>
  <si>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</si>
  <si>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</si>
  <si>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</si>
  <si>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</si>
  <si>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</si>
  <si>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</si>
  <si>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</si>
  <si>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</si>
  <si>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</si>
  <si>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</si>
  <si>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</si>
  <si>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</si>
  <si>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</si>
  <si>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</si>
  <si>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</si>
  <si>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</si>
  <si>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</si>
  <si>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</si>
  <si>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</si>
  <si>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</si>
  <si>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</si>
  <si>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</si>
  <si>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</si>
  <si>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</si>
  <si>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</si>
  <si>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</si>
  <si>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</si>
  <si>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</si>
  <si>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</si>
  <si>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</si>
  <si>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</si>
  <si>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</si>
  <si>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</si>
  <si>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</si>
  <si>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</si>
  <si>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</si>
  <si>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</si>
  <si>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</si>
  <si>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</si>
  <si>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</si>
  <si>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</si>
  <si>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</si>
  <si>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</si>
  <si>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</si>
  <si>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</si>
  <si>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</si>
  <si>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</si>
  <si>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</si>
  <si>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</si>
  <si>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</si>
  <si>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</si>
  <si>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</si>
  <si>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</si>
  <si>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</si>
  <si>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</si>
  <si>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</si>
  <si>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</si>
  <si>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</si>
  <si>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</si>
  <si>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</si>
  <si>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</si>
  <si>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</si>
  <si>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</si>
  <si>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</si>
  <si>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</si>
  <si>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</si>
  <si>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</si>
  <si>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</si>
  <si>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</si>
  <si>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</si>
  <si>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</si>
  <si>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</si>
  <si>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</si>
  <si>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</si>
  <si>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</si>
  <si>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</si>
  <si>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</si>
  <si>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</si>
  <si>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</si>
  <si>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</si>
  <si>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</si>
  <si>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</si>
  <si>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</si>
  <si>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</si>
  <si>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</si>
  <si>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</si>
  <si>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</si>
  <si>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</si>
  <si>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</si>
  <si>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</si>
  <si>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</si>
  <si>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</si>
  <si>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</si>
  <si>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</si>
  <si>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</si>
  <si>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</si>
  <si>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</si>
  <si>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</si>
  <si>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</si>
  <si>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</si>
  <si>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</si>
  <si>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</si>
  <si>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</si>
  <si>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</si>
  <si>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</si>
  <si>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</si>
  <si>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</si>
  <si>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</si>
  <si>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</si>
  <si>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</si>
  <si>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</si>
  <si>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</si>
  <si>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</si>
  <si>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</si>
  <si>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</si>
  <si>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</si>
  <si>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</si>
  <si>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</si>
  <si>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</si>
  <si>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</si>
  <si>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</si>
  <si>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</si>
  <si>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</si>
  <si>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</si>
  <si>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</si>
  <si>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</si>
  <si>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</si>
  <si>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</si>
  <si>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</si>
  <si>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</si>
  <si>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</si>
  <si>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</si>
  <si>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</si>
  <si>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</si>
  <si>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</si>
  <si>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</si>
  <si>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</si>
  <si>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</si>
  <si>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</si>
  <si>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</si>
  <si>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</si>
  <si>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</si>
  <si>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</si>
  <si>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</si>
  <si>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</si>
  <si>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</si>
  <si>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</si>
  <si>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</si>
  <si>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</si>
  <si>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</si>
  <si>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</si>
  <si>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</si>
  <si>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</si>
  <si>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</si>
  <si>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</si>
  <si>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</si>
  <si>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</si>
  <si>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</si>
  <si>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</si>
  <si>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</si>
  <si>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</si>
  <si>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</si>
  <si>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</si>
  <si>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</si>
  <si>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</si>
  <si>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</si>
  <si>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</si>
  <si>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</si>
  <si>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</si>
  <si>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</si>
  <si>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</si>
  <si>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</si>
  <si>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</si>
  <si>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</si>
  <si>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</si>
  <si>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</si>
  <si>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</si>
  <si>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</si>
  <si>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</si>
  <si>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</si>
  <si>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</si>
  <si>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</si>
  <si>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</si>
  <si>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</si>
  <si>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</si>
  <si>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</si>
  <si>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</si>
  <si>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</si>
  <si>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</si>
  <si>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</si>
  <si>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</si>
  <si>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</si>
  <si>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</si>
  <si>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</si>
  <si>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</si>
  <si>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</si>
  <si>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</si>
  <si>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</si>
  <si>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</si>
  <si>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</si>
  <si>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</si>
  <si>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</si>
  <si>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</si>
  <si>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</si>
  <si>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</si>
  <si>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</si>
  <si>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</si>
  <si>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</si>
  <si>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</si>
  <si>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</si>
  <si>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</si>
  <si>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</si>
  <si>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</si>
  <si>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</si>
  <si>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</si>
  <si>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</si>
  <si>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</si>
  <si>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</si>
  <si>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</si>
  <si>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</si>
  <si>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</si>
  <si>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</si>
  <si>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</si>
  <si>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</si>
  <si>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</si>
  <si>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</si>
  <si>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</si>
  <si>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</si>
  <si>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</si>
  <si>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</si>
  <si>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</si>
  <si>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</si>
  <si>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</si>
  <si>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</si>
  <si>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</si>
  <si>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</si>
  <si>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</si>
  <si>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</si>
  <si>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</si>
  <si>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</si>
  <si>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</si>
  <si>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</si>
  <si>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</si>
  <si>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</si>
  <si>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</si>
  <si>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</si>
  <si>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</si>
  <si>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</si>
  <si>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</si>
  <si>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</si>
  <si>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</si>
  <si>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</si>
  <si>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</si>
  <si>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</si>
  <si>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</si>
  <si>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</si>
  <si>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</si>
  <si>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</si>
  <si>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</si>
  <si>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</si>
  <si>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</si>
  <si>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</si>
  <si>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</si>
  <si>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</si>
  <si>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</si>
  <si>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</si>
  <si>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</si>
  <si>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</si>
  <si>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</si>
  <si>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</si>
  <si>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</si>
  <si>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</si>
  <si>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</si>
  <si>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</si>
  <si>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</si>
  <si>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</si>
  <si>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</si>
  <si>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</si>
  <si>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</si>
  <si>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</si>
  <si>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</si>
  <si>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</si>
  <si>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</si>
  <si>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</si>
  <si>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</si>
  <si>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</si>
  <si>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</si>
  <si>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</si>
  <si>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</si>
  <si>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</si>
  <si>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</si>
  <si>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</si>
  <si>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</si>
  <si>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</si>
  <si>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</si>
  <si>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</si>
  <si>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</si>
  <si>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</si>
  <si>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</si>
  <si>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</si>
  <si>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</si>
  <si>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</si>
  <si>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</si>
  <si>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</si>
  <si>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</si>
  <si>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</si>
  <si>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</si>
  <si>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</si>
  <si>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</si>
  <si>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</si>
  <si>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</si>
  <si>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</si>
  <si>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</si>
  <si>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</si>
  <si>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</si>
  <si>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</si>
  <si>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</si>
  <si>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</si>
  <si>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</si>
  <si>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</si>
  <si>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</si>
  <si>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</si>
  <si>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</si>
  <si>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</si>
  <si>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</si>
  <si>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</si>
  <si>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</si>
  <si>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</si>
  <si>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</si>
  <si>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</si>
  <si>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</si>
  <si>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</si>
  <si>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</si>
  <si>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</si>
  <si>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</si>
  <si>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</si>
  <si>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</si>
  <si>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</si>
  <si>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</si>
  <si>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</si>
  <si>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</si>
  <si>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</si>
  <si>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</si>
  <si>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</si>
  <si>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</si>
  <si>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</si>
  <si>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</si>
  <si>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</si>
  <si>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</si>
  <si>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</si>
  <si>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</si>
  <si>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</si>
  <si>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</si>
  <si>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</si>
  <si>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</si>
  <si>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</si>
  <si>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</si>
  <si>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</si>
  <si>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</si>
  <si>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</si>
  <si>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</si>
  <si>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</si>
  <si>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</si>
  <si>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</si>
  <si>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</si>
  <si>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</si>
  <si>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</si>
  <si>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</si>
  <si>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</si>
  <si>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</si>
  <si>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</si>
  <si>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</si>
  <si>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</si>
  <si>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</si>
  <si>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</si>
  <si>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</si>
  <si>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</si>
  <si>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</si>
  <si>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</si>
  <si>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</si>
  <si>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</si>
  <si>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</si>
  <si>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</si>
  <si>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</si>
  <si>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</si>
  <si>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</si>
  <si>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</si>
  <si>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</si>
  <si>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</si>
  <si>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</si>
  <si>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</si>
  <si>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</si>
  <si>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</si>
  <si>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</si>
  <si>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</si>
  <si>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</si>
  <si>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</si>
  <si>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</si>
  <si>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</si>
  <si>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</si>
  <si>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</si>
  <si>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</si>
  <si>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</si>
  <si>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</si>
  <si>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</si>
  <si>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</si>
  <si>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</si>
  <si>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</si>
  <si>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</si>
  <si>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</si>
  <si>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</si>
  <si>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</si>
  <si>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</si>
  <si>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</si>
  <si>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</si>
  <si>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</si>
  <si>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</si>
  <si>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</si>
  <si>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</si>
  <si>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</si>
  <si>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</si>
  <si>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</si>
  <si>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</si>
  <si>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</si>
  <si>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</si>
  <si>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</si>
  <si>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</si>
  <si>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</si>
  <si>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</si>
  <si>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</si>
  <si>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</si>
  <si>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</si>
  <si>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</si>
  <si>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</si>
  <si>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</si>
  <si>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</si>
  <si>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</si>
  <si>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</si>
  <si>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</si>
  <si>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</si>
  <si>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</si>
  <si>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</si>
  <si>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</si>
  <si>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</si>
  <si>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</si>
  <si>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</si>
  <si>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</si>
  <si>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</si>
  <si>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</si>
  <si>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</si>
  <si>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</si>
  <si>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</si>
  <si>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</si>
  <si>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</si>
  <si>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</si>
  <si>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</si>
  <si>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</si>
  <si>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</si>
  <si>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</si>
  <si>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</si>
  <si>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</si>
  <si>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</si>
  <si>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</si>
  <si>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</si>
  <si>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</si>
  <si>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</si>
  <si>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</si>
  <si>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</si>
  <si>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</si>
  <si>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</si>
  <si>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</si>
  <si>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</si>
  <si>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</si>
  <si>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</si>
  <si>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</si>
  <si>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</si>
  <si>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</si>
  <si>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</si>
  <si>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</si>
  <si>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</si>
  <si>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</si>
  <si>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</si>
  <si>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</si>
  <si>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</si>
  <si>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</si>
  <si>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</si>
  <si>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</si>
  <si>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</si>
  <si>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</si>
  <si>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</si>
  <si>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</si>
  <si>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</si>
  <si>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</si>
  <si>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</si>
  <si>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</si>
  <si>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</si>
  <si>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</si>
  <si>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</si>
  <si>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</si>
  <si>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</si>
  <si>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</si>
  <si>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</si>
  <si>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</si>
  <si>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</si>
  <si>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</si>
  <si>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</si>
  <si>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</si>
  <si>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</si>
  <si>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</si>
  <si>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</si>
  <si>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</si>
  <si>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</si>
  <si>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</si>
  <si>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</si>
  <si>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</si>
  <si>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</si>
  <si>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</si>
  <si>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</si>
  <si>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</si>
  <si>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</si>
  <si>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</si>
  <si>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</si>
  <si>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</si>
  <si>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</si>
  <si>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</si>
  <si>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</si>
  <si>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</si>
  <si>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</si>
  <si>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</si>
  <si>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</si>
  <si>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</si>
  <si>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</si>
  <si>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</si>
  <si>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</si>
  <si>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</si>
  <si>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</si>
  <si>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</si>
  <si>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</si>
  <si>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</si>
  <si>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</si>
  <si>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</si>
  <si>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</si>
  <si>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</si>
  <si>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</si>
  <si>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</si>
  <si>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</si>
  <si>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</si>
  <si>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</si>
  <si>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</si>
  <si>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</si>
  <si>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</si>
  <si>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</si>
  <si>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</si>
  <si>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</si>
  <si>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</si>
  <si>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</si>
  <si>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</si>
  <si>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</si>
  <si>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</si>
  <si>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</si>
  <si>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</si>
  <si>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</si>
  <si>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</si>
  <si>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</si>
  <si>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</si>
  <si>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</si>
  <si>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</si>
  <si>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</si>
  <si>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</si>
  <si>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</si>
  <si>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</si>
  <si>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</si>
  <si>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</si>
  <si>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</si>
  <si>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</si>
  <si>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</si>
  <si>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</si>
  <si>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</si>
  <si>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</si>
  <si>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</si>
  <si>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</si>
  <si>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</si>
  <si>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</si>
  <si>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</si>
  <si>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</si>
  <si>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</si>
  <si>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</si>
  <si>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</si>
  <si>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</si>
  <si>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</si>
  <si>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</si>
  <si>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</si>
  <si>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</si>
  <si>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</si>
  <si>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</si>
  <si>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</si>
  <si>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</si>
  <si>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</si>
  <si>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</si>
  <si>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</si>
  <si>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</si>
  <si>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</si>
  <si>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</si>
  <si>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</si>
  <si>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</si>
  <si>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</si>
  <si>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</si>
  <si>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</si>
  <si>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</si>
  <si>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</si>
  <si>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</si>
  <si>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</si>
  <si>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</si>
  <si>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</si>
  <si>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</si>
  <si>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</si>
  <si>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</si>
  <si>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</si>
  <si>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</si>
  <si>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</si>
  <si>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</si>
  <si>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</si>
  <si>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</si>
  <si>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</si>
  <si>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</si>
  <si>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</si>
  <si>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</si>
  <si>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</si>
  <si>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</si>
  <si>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</si>
  <si>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</si>
  <si>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</si>
  <si>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</si>
  <si>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</si>
  <si>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</si>
  <si>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</si>
  <si>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</si>
  <si>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</si>
  <si>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</si>
  <si>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</si>
  <si>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</si>
  <si>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</si>
  <si>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</si>
  <si>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</si>
  <si>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</si>
  <si>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</si>
  <si>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</si>
  <si>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</si>
  <si>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</si>
  <si>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</si>
  <si>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</si>
  <si>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</si>
  <si>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</si>
  <si>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</si>
  <si>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</si>
  <si>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</si>
  <si>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</si>
  <si>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</si>
  <si>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</si>
  <si>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</si>
  <si>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</si>
  <si>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</si>
  <si>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</si>
  <si>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</si>
  <si>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</si>
  <si>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</si>
  <si>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</si>
  <si>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</si>
  <si>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</si>
  <si>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</si>
  <si>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</si>
  <si>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</si>
  <si>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</si>
  <si>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</si>
  <si>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</si>
  <si>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</si>
  <si>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</si>
  <si>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</si>
  <si>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</si>
  <si>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</si>
  <si>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</si>
  <si>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</si>
  <si>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</si>
  <si>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</si>
  <si>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</si>
  <si>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</si>
  <si>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</si>
  <si>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</si>
  <si>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</si>
  <si>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</si>
  <si>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</si>
  <si>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</si>
  <si>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</si>
  <si>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</si>
  <si>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</si>
  <si>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</si>
  <si>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</si>
  <si>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</si>
  <si>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</si>
  <si>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</si>
  <si>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</si>
  <si>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</si>
  <si>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</si>
  <si>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</si>
  <si>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</si>
  <si>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</si>
  <si>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</si>
  <si>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</si>
  <si>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</si>
  <si>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</si>
  <si>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</si>
  <si>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</si>
  <si>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</si>
  <si>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</si>
  <si>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</si>
  <si>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</si>
  <si>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</si>
  <si>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</si>
  <si>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</si>
  <si>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</si>
  <si>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</si>
  <si>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</si>
  <si>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</si>
  <si>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</si>
  <si>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</si>
  <si>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</si>
  <si>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</si>
  <si>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</si>
  <si>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</si>
  <si>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</si>
  <si>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</si>
  <si>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</si>
  <si>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</si>
  <si>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</si>
  <si>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</si>
  <si>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</si>
  <si>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</si>
  <si>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</si>
  <si>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</si>
  <si>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</si>
  <si>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</si>
  <si>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</si>
  <si>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</si>
  <si>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</si>
  <si>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</si>
  <si>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</si>
  <si>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</si>
  <si>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</si>
  <si>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</si>
  <si>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</si>
  <si>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</si>
  <si>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</si>
  <si>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</si>
  <si>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</si>
  <si>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</si>
  <si>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</si>
  <si>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</si>
  <si>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</si>
  <si>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</si>
  <si>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</si>
  <si>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</si>
  <si>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</si>
  <si>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</si>
  <si>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</si>
  <si>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</si>
  <si>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</si>
  <si>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</si>
  <si>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</si>
  <si>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</si>
  <si>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</si>
  <si>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</si>
  <si>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</si>
  <si>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</si>
  <si>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</si>
  <si>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</si>
  <si>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</si>
  <si>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</si>
  <si>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</si>
  <si>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</si>
  <si>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</si>
  <si>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</si>
  <si>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</si>
  <si>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</si>
  <si>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</si>
  <si>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</si>
  <si>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</si>
  <si>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</si>
  <si>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</si>
  <si>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</si>
  <si>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</si>
  <si>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</si>
  <si>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</si>
  <si>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</si>
  <si>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</si>
  <si>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</si>
  <si>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</si>
  <si>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</si>
  <si>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</si>
  <si>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</si>
  <si>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</si>
  <si>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</si>
  <si>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</si>
  <si>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</si>
  <si>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</si>
  <si>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</si>
  <si>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</si>
  <si>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</si>
  <si>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</si>
  <si>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</si>
  <si>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</si>
  <si>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</si>
  <si>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</si>
  <si>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</si>
  <si>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</si>
  <si>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</si>
  <si>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</si>
  <si>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</si>
  <si>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</si>
  <si>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</si>
  <si>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</si>
  <si>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</si>
  <si>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</si>
  <si>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</si>
  <si>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</si>
  <si>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</si>
  <si>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</si>
  <si>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</si>
  <si>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</si>
  <si>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</si>
  <si>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</si>
  <si>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</si>
  <si>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</si>
  <si>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</si>
  <si>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</si>
  <si>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</si>
  <si>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</si>
  <si>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</si>
  <si>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</si>
  <si>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</si>
  <si>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</si>
  <si>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</si>
  <si>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</si>
  <si>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</si>
  <si>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</si>
  <si>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</si>
  <si>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</si>
  <si>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</si>
  <si>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</si>
  <si>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</si>
  <si>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</si>
  <si>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</si>
  <si>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</si>
  <si>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</si>
  <si>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</si>
  <si>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</si>
  <si>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</si>
  <si>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</si>
  <si>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</si>
  <si>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</si>
  <si>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</si>
  <si>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</si>
  <si>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</si>
  <si>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</si>
  <si>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</si>
  <si>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</si>
  <si>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</si>
  <si>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</si>
  <si>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</si>
  <si>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</si>
  <si>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</si>
  <si>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</si>
  <si>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</si>
  <si>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</si>
  <si>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</si>
  <si>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</si>
  <si>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</si>
  <si>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</si>
  <si>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</si>
  <si>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</si>
  <si>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</si>
  <si>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</si>
  <si>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</si>
  <si>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</si>
  <si>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</si>
  <si>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</si>
  <si>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</si>
  <si>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</si>
  <si>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</si>
  <si>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</si>
  <si>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</si>
  <si>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</si>
  <si>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</si>
  <si>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</si>
  <si>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</si>
  <si>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</si>
  <si>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</si>
  <si>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</si>
  <si>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</si>
  <si>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</si>
  <si>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</si>
  <si>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</si>
  <si>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</si>
  <si>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</si>
  <si>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</si>
  <si>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</si>
  <si>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</si>
  <si>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</si>
  <si>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</si>
  <si>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</si>
  <si>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</si>
  <si>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</si>
  <si>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</si>
  <si>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</si>
  <si>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</si>
  <si>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</si>
  <si>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</si>
  <si>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</si>
  <si>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</si>
  <si>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</si>
  <si>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</si>
  <si>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</si>
  <si>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</si>
  <si>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</si>
  <si>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</si>
  <si>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</si>
  <si>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</si>
  <si>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</si>
  <si>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</si>
  <si>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</si>
  <si>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</si>
  <si>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</si>
  <si>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</si>
  <si>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</si>
  <si>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</si>
  <si>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</si>
  <si>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</si>
  <si>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</si>
  <si>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</si>
  <si>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</si>
  <si>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</si>
  <si>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</si>
  <si>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</si>
  <si>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</si>
  <si>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</si>
  <si>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</si>
  <si>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</si>
  <si>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</si>
  <si>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</si>
  <si>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</si>
  <si>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</si>
  <si>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</si>
  <si>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</si>
  <si>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</si>
  <si>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</si>
  <si>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</si>
  <si>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</si>
  <si>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</si>
  <si>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</si>
  <si>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</si>
  <si>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</si>
  <si>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</si>
  <si>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</si>
  <si>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</si>
  <si>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</si>
  <si>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</si>
  <si>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</si>
  <si>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</si>
  <si>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</si>
  <si>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</si>
  <si>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</si>
  <si>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</si>
  <si>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</si>
  <si>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</si>
  <si>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</si>
  <si>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</si>
  <si>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</si>
  <si>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</si>
  <si>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</si>
  <si>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</si>
  <si>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</si>
  <si>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</si>
  <si>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</si>
  <si>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</si>
  <si>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</si>
  <si>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</si>
  <si>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</si>
  <si>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</si>
  <si>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</si>
  <si>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</si>
  <si>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</si>
  <si>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</si>
  <si>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</si>
  <si>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</si>
  <si>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</si>
  <si>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</si>
  <si>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</si>
  <si>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</si>
  <si>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</si>
  <si>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</si>
  <si>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</si>
  <si>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</si>
  <si>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</si>
  <si>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</si>
  <si>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</si>
  <si>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</si>
  <si>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</si>
  <si>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</si>
  <si>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</si>
  <si>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</si>
  <si>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</si>
  <si>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</si>
  <si>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</si>
  <si>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</si>
  <si>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</si>
  <si>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</si>
  <si>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</si>
  <si>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</si>
  <si>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</si>
  <si>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</si>
  <si>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</si>
  <si>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</si>
  <si>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</si>
  <si>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</si>
  <si>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</si>
  <si>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</si>
  <si>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</si>
  <si>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</si>
  <si>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</si>
  <si>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</si>
  <si>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</si>
  <si>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</si>
  <si>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</si>
  <si>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</si>
  <si>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</si>
  <si>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</si>
  <si>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</si>
  <si>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</si>
  <si>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</si>
  <si>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</si>
  <si>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</si>
  <si>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</si>
  <si>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</si>
  <si>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</si>
  <si>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</si>
  <si>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</si>
  <si>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</si>
  <si>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</si>
  <si>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</si>
  <si>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</si>
  <si>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</si>
  <si>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</si>
  <si>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</si>
  <si>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</si>
  <si>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</si>
  <si>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</si>
  <si>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</si>
  <si>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</si>
  <si>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</si>
  <si>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</si>
  <si>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</si>
  <si>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</si>
  <si>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</si>
  <si>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</si>
  <si>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</si>
  <si>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</si>
  <si>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</si>
  <si>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</si>
  <si>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</si>
  <si>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</si>
  <si>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</si>
  <si>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</si>
  <si>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</si>
  <si>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</si>
  <si>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</si>
  <si>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</si>
  <si>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</si>
  <si>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</si>
  <si>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</si>
  <si>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</si>
  <si>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</si>
  <si>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</si>
  <si>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</si>
  <si>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</si>
  <si>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</si>
  <si>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</si>
  <si>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</si>
  <si>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</si>
  <si>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</si>
  <si>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</si>
  <si>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</si>
  <si>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</si>
  <si>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</si>
  <si>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</si>
  <si>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</si>
  <si>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</si>
  <si>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</si>
  <si>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</si>
  <si>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</si>
  <si>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</si>
  <si>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</si>
  <si>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</si>
  <si>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</si>
  <si>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</si>
  <si>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</si>
  <si>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</si>
  <si>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</si>
  <si>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</si>
  <si>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</si>
  <si>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</si>
  <si>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</si>
  <si>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</si>
  <si>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</si>
  <si>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</si>
  <si>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</si>
  <si>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</si>
  <si>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</si>
  <si>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</si>
  <si>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</si>
  <si>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</si>
  <si>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</si>
  <si>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</si>
  <si>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</si>
  <si>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</si>
  <si>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</si>
  <si>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</si>
  <si>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</si>
  <si>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</si>
  <si>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</si>
  <si>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</si>
  <si>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</si>
  <si>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</si>
  <si>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</si>
  <si>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</si>
  <si>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</si>
  <si>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</si>
  <si>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</si>
  <si>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</si>
  <si>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</si>
  <si>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</si>
  <si>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</si>
  <si>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</si>
  <si>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</si>
  <si>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</si>
  <si>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</si>
  <si>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</si>
  <si>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</si>
  <si>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</si>
  <si>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</si>
  <si>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</si>
  <si>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</si>
  <si>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</si>
  <si>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</si>
  <si>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</si>
  <si>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</si>
  <si>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</si>
  <si>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</si>
  <si>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</si>
  <si>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</si>
  <si>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</si>
  <si>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</si>
  <si>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</si>
  <si>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</si>
  <si>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</si>
  <si>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</si>
  <si>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</si>
  <si>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</si>
  <si>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</si>
  <si>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</si>
  <si>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</si>
  <si>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</si>
  <si>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</si>
  <si>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</si>
  <si>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</si>
  <si>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</si>
  <si>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</si>
  <si>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</si>
  <si>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</si>
  <si>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</si>
  <si>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</si>
  <si>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</si>
  <si>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</si>
  <si>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</si>
  <si>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</si>
  <si>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</si>
  <si>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</si>
  <si>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</si>
  <si>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</si>
  <si>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</si>
  <si>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</si>
  <si>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</si>
  <si>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</si>
  <si>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</si>
  <si>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</si>
  <si>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</si>
  <si>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</si>
  <si>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</si>
  <si>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</si>
  <si>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</si>
  <si>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</si>
  <si>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</si>
  <si>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</si>
  <si>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</si>
  <si>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</si>
  <si>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</si>
  <si>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</si>
  <si>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</si>
  <si>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</si>
  <si>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</si>
  <si>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</si>
  <si>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</si>
  <si>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</si>
  <si>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</si>
  <si>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</si>
  <si>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</si>
  <si>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</si>
  <si>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</si>
  <si>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</si>
  <si>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</si>
  <si>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</si>
  <si>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</si>
  <si>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</si>
  <si>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</si>
  <si>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</si>
  <si>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</si>
  <si>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</si>
  <si>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</si>
  <si>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</si>
  <si>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</si>
  <si>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</si>
  <si>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</si>
  <si>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</si>
  <si>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</si>
  <si>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</si>
  <si>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</si>
  <si>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</si>
  <si>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</si>
  <si>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</si>
  <si>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</si>
  <si>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</si>
  <si>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</si>
  <si>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</si>
  <si>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</si>
  <si>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</si>
  <si>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</si>
  <si>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</si>
  <si>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</si>
  <si>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</si>
  <si>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</si>
  <si>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</si>
  <si>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</si>
  <si>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</si>
  <si>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</si>
  <si>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</si>
  <si>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</si>
  <si>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</si>
  <si>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</si>
  <si>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</si>
  <si>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</si>
  <si>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</si>
  <si>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</si>
  <si>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</si>
  <si>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</si>
  <si>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</si>
  <si>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</si>
  <si>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</si>
  <si>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</si>
  <si>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</si>
  <si>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</si>
  <si>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</si>
  <si>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</si>
  <si>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</si>
  <si>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</si>
  <si>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</si>
  <si>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</si>
  <si>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</si>
  <si>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</si>
  <si>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</si>
  <si>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</si>
  <si>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</si>
  <si>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</si>
  <si>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</si>
  <si>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</si>
  <si>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</si>
  <si>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</si>
  <si>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</si>
  <si>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</si>
  <si>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</si>
  <si>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</si>
  <si>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</si>
  <si>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</si>
  <si>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</si>
  <si>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</si>
  <si>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</si>
  <si>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</si>
  <si>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</si>
  <si>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</si>
  <si>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</si>
  <si>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</si>
  <si>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</si>
  <si>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</si>
  <si>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</si>
  <si>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</si>
  <si>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</si>
  <si>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</si>
  <si>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</si>
  <si>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</si>
  <si>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</si>
  <si>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</si>
  <si>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</si>
  <si>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</si>
  <si>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</si>
  <si>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</si>
  <si>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</si>
  <si>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</si>
  <si>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</si>
  <si>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</si>
  <si>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</si>
  <si>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</si>
  <si>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</si>
  <si>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</si>
  <si>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</si>
  <si>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</si>
  <si>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</si>
  <si>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</si>
  <si>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</si>
  <si>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</si>
  <si>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</si>
  <si>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</si>
  <si>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</si>
  <si>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</si>
  <si>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</si>
  <si>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</si>
  <si>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</si>
  <si>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</si>
  <si>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</si>
  <si>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</si>
  <si>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</si>
  <si>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</si>
  <si>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</si>
  <si>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</si>
  <si>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</si>
  <si>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</si>
  <si>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</si>
  <si>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</si>
  <si>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</si>
  <si>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</si>
  <si>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</si>
  <si>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</si>
  <si>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</si>
  <si>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</si>
  <si>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</si>
  <si>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</si>
  <si>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</si>
  <si>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</si>
  <si>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</si>
  <si>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</si>
  <si>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</si>
  <si>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</si>
  <si>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</si>
  <si>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</si>
  <si>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</si>
  <si>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</si>
  <si>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</si>
  <si>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</si>
  <si>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</si>
  <si>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</si>
  <si>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</si>
  <si>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</si>
  <si>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</si>
  <si>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</si>
  <si>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</si>
  <si>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</si>
  <si>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</si>
  <si>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</si>
  <si>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</si>
  <si>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</si>
  <si>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</si>
  <si>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</si>
  <si>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</si>
  <si>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</si>
  <si>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</si>
  <si>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</si>
  <si>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</si>
  <si>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</si>
  <si>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</si>
  <si>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</si>
  <si>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</si>
  <si>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</si>
  <si>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</si>
  <si>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</si>
  <si>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</si>
  <si>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</si>
  <si>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</si>
  <si>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</si>
  <si>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</si>
  <si>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</si>
  <si>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</si>
  <si>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</si>
  <si>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</si>
  <si>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</si>
  <si>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</si>
  <si>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</si>
  <si>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</si>
  <si>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</si>
  <si>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</si>
  <si>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</si>
  <si>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</si>
  <si>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</si>
  <si>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</si>
  <si>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</si>
  <si>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</si>
  <si>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</si>
  <si>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</si>
  <si>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</si>
  <si>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</si>
  <si>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</si>
  <si>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</si>
  <si>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</si>
  <si>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</si>
  <si>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</si>
  <si>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</si>
  <si>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</si>
  <si>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</si>
  <si>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</si>
  <si>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</si>
  <si>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</si>
  <si>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</si>
  <si>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</si>
  <si>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</si>
  <si>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</si>
  <si>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</si>
  <si>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</si>
  <si>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</si>
  <si>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</si>
  <si>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</si>
  <si>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</si>
  <si>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</si>
  <si>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</si>
  <si>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</si>
  <si>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</si>
  <si>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</si>
  <si>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</si>
  <si>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</si>
  <si>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</si>
  <si>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</si>
  <si>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</si>
  <si>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</si>
  <si>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</si>
  <si>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</si>
  <si>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</si>
  <si>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</si>
  <si>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</si>
  <si>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</si>
  <si>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</si>
  <si>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</si>
  <si>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</si>
  <si>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</si>
  <si>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</si>
  <si>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</si>
  <si>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</si>
  <si>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</si>
  <si>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</si>
  <si>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</si>
  <si>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</si>
  <si>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</si>
  <si>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</si>
  <si>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</si>
  <si>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</si>
  <si>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</si>
  <si>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</si>
  <si>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</si>
  <si>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</si>
  <si>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</si>
  <si>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</si>
  <si>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</si>
  <si>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</si>
  <si>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</si>
  <si>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</si>
  <si>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</si>
  <si>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</si>
  <si>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</si>
  <si>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</si>
  <si>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</si>
  <si>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</si>
  <si>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</si>
  <si>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</si>
  <si>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</si>
  <si>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</si>
  <si>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</si>
  <si>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</si>
  <si>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</si>
  <si>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</si>
  <si>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</si>
  <si>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</si>
  <si>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</si>
  <si>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</si>
  <si>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</si>
  <si>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</si>
  <si>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</si>
  <si>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</si>
  <si>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</si>
  <si>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</si>
  <si>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</si>
  <si>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</si>
  <si>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</si>
  <si>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</si>
  <si>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</si>
  <si>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</si>
  <si>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</si>
  <si>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</si>
  <si>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</si>
  <si>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</si>
  <si>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</si>
  <si>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</si>
  <si>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</si>
  <si>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</si>
  <si>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</si>
  <si>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</si>
  <si>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</si>
  <si>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</si>
  <si>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</si>
  <si>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</si>
  <si>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</si>
  <si>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</si>
  <si>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</si>
  <si>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</si>
  <si>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</si>
  <si>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</si>
  <si>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</si>
  <si>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</si>
  <si>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</si>
  <si>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</si>
  <si>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</si>
  <si>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</si>
  <si>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</si>
  <si>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</si>
  <si>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</si>
  <si>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</si>
  <si>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</si>
  <si>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</si>
  <si>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</si>
  <si>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</si>
  <si>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</si>
  <si>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</si>
  <si>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</si>
  <si>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</si>
  <si>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</si>
  <si>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</si>
  <si>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</si>
  <si>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</si>
  <si>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</si>
  <si>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</si>
  <si>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</si>
  <si>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</si>
  <si>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</si>
  <si>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</si>
  <si>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</si>
  <si>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</si>
  <si>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</si>
  <si>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</si>
  <si>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</si>
  <si>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</si>
  <si>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</si>
  <si>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</si>
  <si>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</si>
  <si>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</si>
  <si>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</si>
  <si>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</si>
  <si>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</si>
  <si>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</si>
  <si>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</si>
  <si>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</si>
  <si>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</si>
  <si>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</si>
  <si>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</si>
  <si>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</si>
  <si>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</si>
  <si>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</si>
  <si>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</si>
  <si>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</si>
  <si>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</si>
  <si>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</si>
  <si>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</si>
  <si>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</si>
  <si>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</si>
  <si>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</si>
  <si>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</si>
  <si>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</si>
  <si>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</si>
  <si>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</si>
  <si>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</si>
  <si>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</si>
  <si>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</si>
  <si>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</si>
  <si>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</si>
  <si>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</si>
  <si>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</si>
  <si>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</si>
  <si>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</si>
  <si>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</si>
  <si>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</si>
  <si>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</si>
  <si>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</si>
  <si>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</si>
  <si>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</si>
  <si>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</si>
  <si>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</si>
  <si>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</si>
  <si>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</si>
  <si>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</si>
  <si>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</si>
  <si>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</si>
  <si>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</si>
  <si>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</si>
  <si>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</si>
  <si>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</si>
  <si>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</si>
  <si>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</si>
  <si>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</si>
  <si>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</si>
  <si>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</si>
  <si>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</si>
  <si>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</si>
  <si>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</si>
  <si>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</si>
  <si>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</si>
  <si>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</si>
  <si>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</si>
  <si>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</si>
  <si>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</si>
  <si>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</si>
  <si>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</si>
  <si>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</si>
  <si>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</si>
  <si>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</si>
  <si>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</si>
  <si>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</si>
  <si>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</si>
  <si>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</si>
  <si>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</si>
  <si>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</si>
  <si>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</si>
  <si>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</si>
  <si>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</si>
  <si>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</si>
  <si>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</si>
  <si>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</si>
  <si>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</si>
  <si>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</si>
  <si>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</si>
  <si>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</si>
  <si>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</si>
  <si>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</si>
  <si>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</si>
  <si>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</si>
  <si>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</si>
  <si>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</si>
  <si>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</si>
  <si>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</si>
  <si>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</si>
  <si>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</si>
  <si>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</si>
  <si>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</si>
  <si>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</si>
  <si>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</si>
  <si>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</si>
  <si>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</si>
  <si>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</si>
  <si>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</si>
  <si>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</si>
  <si>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</si>
  <si>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</si>
  <si>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</si>
  <si>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</si>
  <si>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</si>
  <si>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</si>
  <si>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</si>
  <si>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</si>
  <si>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</si>
  <si>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</si>
  <si>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</si>
  <si>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</si>
  <si>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</si>
  <si>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</si>
  <si>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</si>
  <si>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</si>
  <si>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</si>
  <si>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</si>
  <si>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</si>
  <si>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</si>
  <si>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</si>
  <si>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</si>
  <si>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</si>
  <si>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</si>
  <si>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</si>
  <si>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</si>
  <si>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</si>
  <si>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</si>
  <si>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</si>
  <si>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</si>
  <si>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</si>
  <si>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</si>
  <si>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</si>
  <si>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</si>
  <si>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</si>
  <si>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</si>
  <si>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</si>
  <si>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</si>
  <si>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</si>
  <si>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</si>
  <si>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</si>
  <si>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</si>
  <si>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</si>
  <si>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</si>
  <si>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</si>
  <si>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</si>
  <si>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</si>
  <si>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</si>
  <si>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</si>
  <si>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</si>
  <si>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</si>
  <si>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</si>
  <si>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</si>
  <si>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</si>
  <si>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</si>
  <si>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</si>
  <si>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</si>
  <si>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</si>
  <si>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</si>
  <si>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</si>
  <si>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</si>
  <si>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</si>
  <si>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</si>
  <si>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</si>
  <si>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</si>
  <si>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</si>
  <si>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</si>
  <si>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</si>
  <si>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</si>
  <si>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</si>
  <si>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</si>
  <si>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</si>
  <si>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</si>
  <si>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</si>
  <si>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</si>
  <si>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</si>
  <si>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</si>
  <si>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</si>
  <si>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</si>
  <si>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</si>
  <si>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</si>
  <si>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</si>
  <si>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</si>
  <si>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</si>
  <si>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</si>
  <si>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</si>
  <si>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</si>
  <si>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</si>
  <si>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</si>
  <si>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</si>
  <si>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</si>
  <si>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</si>
  <si>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</si>
  <si>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</si>
  <si>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</si>
  <si>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</si>
  <si>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</si>
  <si>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</si>
  <si>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</si>
  <si>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</si>
  <si>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</si>
  <si>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</si>
  <si>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</si>
  <si>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</si>
  <si>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</si>
  <si>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</si>
  <si>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</si>
  <si>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</si>
  <si>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</si>
  <si>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</si>
  <si>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</si>
  <si>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</si>
  <si>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</si>
  <si>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</si>
  <si>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</si>
  <si>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</si>
  <si>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</si>
  <si>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</si>
  <si>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</si>
  <si>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</si>
  <si>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</si>
  <si>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</si>
  <si>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</si>
  <si>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</si>
  <si>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</si>
  <si>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</si>
  <si>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</si>
  <si>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</si>
  <si>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</si>
  <si>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</si>
  <si>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</si>
  <si>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</si>
  <si>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</si>
  <si>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</si>
  <si>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</si>
  <si>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</si>
  <si>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</si>
  <si>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</si>
  <si>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</si>
  <si>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</si>
  <si>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</si>
  <si>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</si>
  <si>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</si>
  <si>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</si>
  <si>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</si>
  <si>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</si>
  <si>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</si>
  <si>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</si>
  <si>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</si>
  <si>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</si>
  <si>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</si>
  <si>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</si>
  <si>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</si>
  <si>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</si>
  <si>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</si>
  <si>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</si>
  <si>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</si>
  <si>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</si>
  <si>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</si>
  <si>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</si>
  <si>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</si>
  <si>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</si>
  <si>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</si>
  <si>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</si>
  <si>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</si>
  <si>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</si>
  <si>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</si>
  <si>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</si>
  <si>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</si>
  <si>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</si>
  <si>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</si>
  <si>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</si>
  <si>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</si>
  <si>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</si>
  <si>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</si>
  <si>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</si>
  <si>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</si>
  <si>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</si>
  <si>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</si>
  <si>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</si>
  <si>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</si>
  <si>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</si>
  <si>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</si>
  <si>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</si>
  <si>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</si>
  <si>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</si>
  <si>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</si>
  <si>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</si>
  <si>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</si>
  <si>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</si>
  <si>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</si>
  <si>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</si>
  <si>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</si>
  <si>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</si>
  <si>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</si>
  <si>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</si>
  <si>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</si>
  <si>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</si>
  <si>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</si>
  <si>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</si>
  <si>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</si>
  <si>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</si>
  <si>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</si>
  <si>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</si>
  <si>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</si>
  <si>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</si>
  <si>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</si>
  <si>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</si>
  <si>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</si>
  <si>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</si>
  <si>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</si>
  <si>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</si>
  <si>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</si>
  <si>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</si>
  <si>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</si>
  <si>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</si>
  <si>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</si>
  <si>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</si>
  <si>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</si>
  <si>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</si>
  <si>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</si>
  <si>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</si>
  <si>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</si>
  <si>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</si>
  <si>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</si>
  <si>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</si>
  <si>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</si>
  <si>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</si>
  <si>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</si>
  <si>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</si>
  <si>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</si>
  <si>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</si>
  <si>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</si>
  <si>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</si>
  <si>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</si>
  <si>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</si>
  <si>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</si>
  <si>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</si>
  <si>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</si>
  <si>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</si>
  <si>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</si>
  <si>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</si>
  <si>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</si>
  <si>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</si>
  <si>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</si>
  <si>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</si>
  <si>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</si>
  <si>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</si>
  <si>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</si>
  <si>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</si>
  <si>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</si>
  <si>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</si>
  <si>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</si>
  <si>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</si>
  <si>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</si>
  <si>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</si>
  <si>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</si>
  <si>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</si>
  <si>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</si>
  <si>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</si>
  <si>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</si>
  <si>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</si>
  <si>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</si>
  <si>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</si>
  <si>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</si>
  <si>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</si>
  <si>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</si>
  <si>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</si>
  <si>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</si>
  <si>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</si>
  <si>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</si>
  <si>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</si>
  <si>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</si>
  <si>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</si>
  <si>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</si>
  <si>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</si>
  <si>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</si>
  <si>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</si>
  <si>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</si>
  <si>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</si>
  <si>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</si>
  <si>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</si>
  <si>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</si>
  <si>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</si>
  <si>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</si>
  <si>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</si>
  <si>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</si>
  <si>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</si>
  <si>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</si>
  <si>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</si>
  <si>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</si>
  <si>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</si>
  <si>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</si>
  <si>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</si>
  <si>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</si>
  <si>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</si>
  <si>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</si>
  <si>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</si>
  <si>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</si>
  <si>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</si>
  <si>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</si>
  <si>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</si>
  <si>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</si>
  <si>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</si>
  <si>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</si>
  <si>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</si>
  <si>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</si>
  <si>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</si>
  <si>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</si>
  <si>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</si>
  <si>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</si>
  <si>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</si>
  <si>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</si>
  <si>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</si>
  <si>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</si>
  <si>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</si>
  <si>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</si>
  <si>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</si>
  <si>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</si>
  <si>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</si>
  <si>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</si>
  <si>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</si>
  <si>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</si>
  <si>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</si>
  <si>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</si>
  <si>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</si>
  <si>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</si>
  <si>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</si>
  <si>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</si>
  <si>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</si>
  <si>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</si>
  <si>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</si>
  <si>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</si>
  <si>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</si>
  <si>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</si>
  <si>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</si>
  <si>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</si>
  <si>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</si>
  <si>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</si>
  <si>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</si>
  <si>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</si>
  <si>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</si>
  <si>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</si>
  <si>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</si>
  <si>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</si>
  <si>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</si>
  <si>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</si>
  <si>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</si>
  <si>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</si>
  <si>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</si>
  <si>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</si>
  <si>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</si>
  <si>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</si>
  <si>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</si>
  <si>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</si>
  <si>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</si>
  <si>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</si>
  <si>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</si>
  <si>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</si>
  <si>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</si>
  <si>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</si>
  <si>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</si>
  <si>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</si>
  <si>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</si>
  <si>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</si>
  <si>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</si>
  <si>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</si>
  <si>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</si>
  <si>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</si>
  <si>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</si>
  <si>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</si>
  <si>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</si>
  <si>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</si>
  <si>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</si>
  <si>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</si>
  <si>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</si>
  <si>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</si>
  <si>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</si>
  <si>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</si>
  <si>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</si>
  <si>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</si>
  <si>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</si>
  <si>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</si>
  <si>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</si>
  <si>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</si>
  <si>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</si>
  <si>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</si>
  <si>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</si>
  <si>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</si>
  <si>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</si>
  <si>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</si>
  <si>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</si>
  <si>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</si>
  <si>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</si>
  <si>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</si>
  <si>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</si>
  <si>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</si>
  <si>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</si>
  <si>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</si>
  <si>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</si>
  <si>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</si>
  <si>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</si>
  <si>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</si>
  <si>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</si>
  <si>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</si>
  <si>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</si>
  <si>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</si>
  <si>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</si>
  <si>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</si>
  <si>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</si>
  <si>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</si>
  <si>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</si>
  <si>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</si>
  <si>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</si>
  <si>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</si>
  <si>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</si>
  <si>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</si>
  <si>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</si>
  <si>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</si>
  <si>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</si>
  <si>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</si>
  <si>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</si>
  <si>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</si>
  <si>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</si>
  <si>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</si>
  <si>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</si>
  <si>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</si>
  <si>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</si>
  <si>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</si>
  <si>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</si>
  <si>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</si>
  <si>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</si>
  <si>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</si>
  <si>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</si>
  <si>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</si>
  <si>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</si>
  <si>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</si>
  <si>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</si>
  <si>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</si>
  <si>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</si>
  <si>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</si>
  <si>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</si>
  <si>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</si>
  <si>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</si>
  <si>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</si>
  <si>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</si>
  <si>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</si>
  <si>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</si>
  <si>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</si>
  <si>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</si>
  <si>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</si>
  <si>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</si>
  <si>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</si>
  <si>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</si>
  <si>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</si>
  <si>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</si>
  <si>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</si>
  <si>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</si>
  <si>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</si>
  <si>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</si>
  <si>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</si>
  <si>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</si>
  <si>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</si>
  <si>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</si>
  <si>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</si>
  <si>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</si>
  <si>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</si>
  <si>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</si>
  <si>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</si>
  <si>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</si>
  <si>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</si>
  <si>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</si>
  <si>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</si>
  <si>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</si>
  <si>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</si>
  <si>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</si>
  <si>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</si>
  <si>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</si>
  <si>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</si>
  <si>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</si>
  <si>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</si>
  <si>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</si>
  <si>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</si>
  <si>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</si>
  <si>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</si>
  <si>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</si>
  <si>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</si>
  <si>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</si>
  <si>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</si>
  <si>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</si>
  <si>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</si>
  <si>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</si>
  <si>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</si>
  <si>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</si>
  <si>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</si>
  <si>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</si>
  <si>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</si>
  <si>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</si>
  <si>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</si>
  <si>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</si>
  <si>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</si>
  <si>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</si>
  <si>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</si>
  <si>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</si>
  <si>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</si>
  <si>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</si>
  <si>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</si>
  <si>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</si>
  <si>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</si>
  <si>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</si>
  <si>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</si>
  <si>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</si>
  <si>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</si>
  <si>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</si>
  <si>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</si>
  <si>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</si>
  <si>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</si>
  <si>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</si>
  <si>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</si>
  <si>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</si>
  <si>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</si>
  <si>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</si>
  <si>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</si>
  <si>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</si>
  <si>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</si>
  <si>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</si>
  <si>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</si>
  <si>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</si>
  <si>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</si>
  <si>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</si>
  <si>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</si>
  <si>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</si>
  <si>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</si>
  <si>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</si>
  <si>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</si>
  <si>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</si>
  <si>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</si>
  <si>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</si>
  <si>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</si>
  <si>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</si>
  <si>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</si>
  <si>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</si>
  <si>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</si>
  <si>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</si>
  <si>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</si>
  <si>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</si>
  <si>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</si>
  <si>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</si>
  <si>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</si>
  <si>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</si>
  <si>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</si>
  <si>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</si>
  <si>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</si>
  <si>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</si>
  <si>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</si>
  <si>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</si>
  <si>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</si>
  <si>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</si>
  <si>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</si>
  <si>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</si>
  <si>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</si>
  <si>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</si>
  <si>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</si>
  <si>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</si>
  <si>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</si>
  <si>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</si>
  <si>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</si>
  <si>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</si>
  <si>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</si>
  <si>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</si>
  <si>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</si>
  <si>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</si>
  <si>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</si>
  <si>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</si>
  <si>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</si>
  <si>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</si>
  <si>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</si>
  <si>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</si>
  <si>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</si>
  <si>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</si>
  <si>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</si>
  <si>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</si>
  <si>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</si>
  <si>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</si>
  <si>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</si>
  <si>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</si>
  <si>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</si>
  <si>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</si>
  <si>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</si>
  <si>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</si>
  <si>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</si>
  <si>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</si>
  <si>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</si>
  <si>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</si>
  <si>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</si>
  <si>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</si>
  <si>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</si>
  <si>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</si>
  <si>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</si>
  <si>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</si>
  <si>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</si>
  <si>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</si>
  <si>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</si>
  <si>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</si>
  <si>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</si>
  <si>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</si>
  <si>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</si>
  <si>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</si>
  <si>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</si>
  <si>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</si>
  <si>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</si>
  <si>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</si>
  <si>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</si>
  <si>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</si>
  <si>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</si>
  <si>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</si>
  <si>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</si>
  <si>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</si>
  <si>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</si>
  <si>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</si>
  <si>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</si>
  <si>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</si>
  <si>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</si>
  <si>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</si>
  <si>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</si>
  <si>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</si>
  <si>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</si>
  <si>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</si>
  <si>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</si>
  <si>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</si>
  <si>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</si>
  <si>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</si>
  <si>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</si>
  <si>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</si>
  <si>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</si>
  <si>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</si>
  <si>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</si>
  <si>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</si>
  <si>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</si>
  <si>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</si>
  <si>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</si>
  <si>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</si>
  <si>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</si>
  <si>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</si>
  <si>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</si>
  <si>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</si>
  <si>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</si>
  <si>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</si>
  <si>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</si>
  <si>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</si>
  <si>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</si>
  <si>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</si>
  <si>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</si>
  <si>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</si>
  <si>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</si>
  <si>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</si>
  <si>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</si>
  <si>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</si>
  <si>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</si>
  <si>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</si>
  <si>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</si>
  <si>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</si>
  <si>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</si>
  <si>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</si>
  <si>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</si>
  <si>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</si>
  <si>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</si>
  <si>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</si>
  <si>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</si>
  <si>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</si>
  <si>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</si>
  <si>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</si>
  <si>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</si>
  <si>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</si>
  <si>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</si>
  <si>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</si>
  <si>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</si>
  <si>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</si>
  <si>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</si>
  <si>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</si>
  <si>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</si>
  <si>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</si>
  <si>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</si>
  <si>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</si>
  <si>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</si>
  <si>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</si>
  <si>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</si>
  <si>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</si>
  <si>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</si>
  <si>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</si>
  <si>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</si>
  <si>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</si>
  <si>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</si>
  <si>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</si>
  <si>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</si>
  <si>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</si>
  <si>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</si>
  <si>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</si>
  <si>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</si>
  <si>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</si>
  <si>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</si>
  <si>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</si>
  <si>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</si>
  <si>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</si>
  <si>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</si>
  <si>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</si>
  <si>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</si>
  <si>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</si>
  <si>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</si>
  <si>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</si>
  <si>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</si>
  <si>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</si>
  <si>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</si>
  <si>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</si>
  <si>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</si>
  <si>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</si>
  <si>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</si>
  <si>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</si>
  <si>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</si>
  <si>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</si>
  <si>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</si>
  <si>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</si>
  <si>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</si>
  <si>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</si>
  <si>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</si>
  <si>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</si>
  <si>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</si>
  <si>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</si>
  <si>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</si>
  <si>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</si>
  <si>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</si>
  <si>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</si>
  <si>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</si>
  <si>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</si>
  <si>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</si>
  <si>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</si>
  <si>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</si>
  <si>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</si>
  <si>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</si>
  <si>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</si>
  <si>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</si>
  <si>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</si>
  <si>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</si>
  <si>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</si>
  <si>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</si>
  <si>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</si>
  <si>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</si>
  <si>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</si>
  <si>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</si>
  <si>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</si>
  <si>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</si>
  <si>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</si>
  <si>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</si>
  <si>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</si>
  <si>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</si>
  <si>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</si>
  <si>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</si>
  <si>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</si>
  <si>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</si>
  <si>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</si>
  <si>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</si>
  <si>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</si>
  <si>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</si>
  <si>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</si>
  <si>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</si>
  <si>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</si>
  <si>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</si>
  <si>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</si>
  <si>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</si>
  <si>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</si>
  <si>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</si>
  <si>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</si>
  <si>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</si>
  <si>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</si>
  <si>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</si>
  <si>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</si>
  <si>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</si>
  <si>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</si>
  <si>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</si>
  <si>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</si>
  <si>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</si>
  <si>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</si>
  <si>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</si>
  <si>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</si>
  <si>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</si>
  <si>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</si>
  <si>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</si>
  <si>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</si>
  <si>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</si>
  <si>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</si>
  <si>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</si>
  <si>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</si>
  <si>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</si>
  <si>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</si>
  <si>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</si>
  <si>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</si>
  <si>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</si>
  <si>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</si>
  <si>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</si>
  <si>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</si>
  <si>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</si>
  <si>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</si>
  <si>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</si>
  <si>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</si>
  <si>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</si>
  <si>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</si>
  <si>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</si>
  <si>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</si>
  <si>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</si>
  <si>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</si>
  <si>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</si>
  <si>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</si>
  <si>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</si>
  <si>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</si>
  <si>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</si>
  <si>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</si>
  <si>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</si>
  <si>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</si>
  <si>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</si>
  <si>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</si>
  <si>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</si>
  <si>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</si>
  <si>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</si>
  <si>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</si>
  <si>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</si>
  <si>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</si>
  <si>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</si>
  <si>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</si>
  <si>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</si>
  <si>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</si>
  <si>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</si>
  <si>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</si>
  <si>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</si>
  <si>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</si>
  <si>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</si>
  <si>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</si>
  <si>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</si>
  <si>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</si>
  <si>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</si>
  <si>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</si>
  <si>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</si>
  <si>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</si>
  <si>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</si>
  <si>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</si>
  <si>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</si>
  <si>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</si>
  <si>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</si>
  <si>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</si>
  <si>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</si>
  <si>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</si>
  <si>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</si>
  <si>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</si>
  <si>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</si>
  <si>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</si>
  <si>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</si>
  <si>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</si>
  <si>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</si>
  <si>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</si>
  <si>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</si>
  <si>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</si>
  <si>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</si>
  <si>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</si>
  <si>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</si>
  <si>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</si>
  <si>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</si>
  <si>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</si>
  <si>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</si>
  <si>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</si>
  <si>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</si>
  <si>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</si>
  <si>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</si>
  <si>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</si>
  <si>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</si>
  <si>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</si>
  <si>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</si>
  <si>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</si>
  <si>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</si>
  <si>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</si>
  <si>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</si>
  <si>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</si>
  <si>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</si>
  <si>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</si>
  <si>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</si>
  <si>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</si>
  <si>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</si>
  <si>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</si>
  <si>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</si>
  <si>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</si>
  <si>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</si>
  <si>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</si>
  <si>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</si>
  <si>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</si>
  <si>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</si>
  <si>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</si>
  <si>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</si>
  <si>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</si>
  <si>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</si>
  <si>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</si>
  <si>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</si>
  <si>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</si>
  <si>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</si>
  <si>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</si>
  <si>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</si>
  <si>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</si>
  <si>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</si>
  <si>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</si>
  <si>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</si>
  <si>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</si>
  <si>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</si>
  <si>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</si>
  <si>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</si>
  <si>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</si>
  <si>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</si>
  <si>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</si>
  <si>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</si>
  <si>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</si>
  <si>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</si>
  <si>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</si>
  <si>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</si>
  <si>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</si>
  <si>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</si>
  <si>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</si>
  <si>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</si>
  <si>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</si>
  <si>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</si>
  <si>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</si>
  <si>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</si>
  <si>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</si>
  <si>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</si>
  <si>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</si>
  <si>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</si>
  <si>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</si>
  <si>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</si>
  <si>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</si>
  <si>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</si>
  <si>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</si>
  <si>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</si>
  <si>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</si>
  <si>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</si>
  <si>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</si>
  <si>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</si>
  <si>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</si>
  <si>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</si>
  <si>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</si>
  <si>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</si>
  <si>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</si>
  <si>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</si>
  <si>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</si>
  <si>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</si>
  <si>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</si>
  <si>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</si>
  <si>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</si>
  <si>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</si>
  <si>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</si>
  <si>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</si>
  <si>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</si>
  <si>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</si>
  <si>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</si>
  <si>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</si>
  <si>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</si>
  <si>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</si>
  <si>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</si>
  <si>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</si>
  <si>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</si>
  <si>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</si>
  <si>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</si>
  <si>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</si>
  <si>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</si>
  <si>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</si>
  <si>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</si>
  <si>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</si>
  <si>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</si>
  <si>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</si>
  <si>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</si>
  <si>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</si>
  <si>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</si>
  <si>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</si>
  <si>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</si>
  <si>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</si>
  <si>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</si>
  <si>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</si>
  <si>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</si>
  <si>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</si>
  <si>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</si>
  <si>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</si>
  <si>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</si>
  <si>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</si>
  <si>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</si>
  <si>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</si>
  <si>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</si>
  <si>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</si>
  <si>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</si>
  <si>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</si>
  <si>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</si>
  <si>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</si>
  <si>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</si>
  <si>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</si>
  <si>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</si>
  <si>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</si>
  <si>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</si>
  <si>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</si>
  <si>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</si>
  <si>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</si>
  <si>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</si>
  <si>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</si>
  <si>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</si>
  <si>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</si>
  <si>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</si>
  <si>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</si>
  <si>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</si>
  <si>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</si>
  <si>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</si>
  <si>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</si>
  <si>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</si>
  <si>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</si>
  <si>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</si>
  <si>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</si>
  <si>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</si>
  <si>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</si>
  <si>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</si>
  <si>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</si>
  <si>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</si>
  <si>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</si>
  <si>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</si>
  <si>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</si>
  <si>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</si>
  <si>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</si>
  <si>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</si>
  <si>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</si>
  <si>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</si>
  <si>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</si>
  <si>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</si>
  <si>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</si>
  <si>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</si>
  <si>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</si>
  <si>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</si>
  <si>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</si>
  <si>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</si>
  <si>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</si>
  <si>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</si>
  <si>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</si>
  <si>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</si>
  <si>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</si>
  <si>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</si>
  <si>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</si>
  <si>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</si>
  <si>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</si>
  <si>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</si>
  <si>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</si>
  <si>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</si>
  <si>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</si>
  <si>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</si>
  <si>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</si>
  <si>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</si>
  <si>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</si>
  <si>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</si>
  <si>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</si>
  <si>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</si>
  <si>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</si>
  <si>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</si>
  <si>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</si>
  <si>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</si>
  <si>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</si>
  <si>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</si>
  <si>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</si>
  <si>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</si>
  <si>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</si>
  <si>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</si>
  <si>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</si>
  <si>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</si>
  <si>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</si>
  <si>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</si>
  <si>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</si>
  <si>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</si>
  <si>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</si>
  <si>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</si>
  <si>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</si>
  <si>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</si>
  <si>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</si>
  <si>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</si>
  <si>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</si>
  <si>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</si>
  <si>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</si>
  <si>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</si>
  <si>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</si>
  <si>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</si>
  <si>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</si>
  <si>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</si>
  <si>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</si>
  <si>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</si>
  <si>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</si>
  <si>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</si>
  <si>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</si>
  <si>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</si>
  <si>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</si>
  <si>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</si>
  <si>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</si>
  <si>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</si>
  <si>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</si>
  <si>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</si>
  <si>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</si>
  <si>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</si>
  <si>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</si>
  <si>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</si>
  <si>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</si>
  <si>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</si>
  <si>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</si>
  <si>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</si>
  <si>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</si>
  <si>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</si>
  <si>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</si>
  <si>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</si>
  <si>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</si>
  <si>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</si>
  <si>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</si>
  <si>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</si>
  <si>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</si>
  <si>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</si>
  <si>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</si>
  <si>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</si>
  <si>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</si>
  <si>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</si>
  <si>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</si>
  <si>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</si>
  <si>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</si>
  <si>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</si>
  <si>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</si>
  <si>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</si>
  <si>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</si>
  <si>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</si>
  <si>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</si>
  <si>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</si>
  <si>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</si>
  <si>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</si>
  <si>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</si>
  <si>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</si>
  <si>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</si>
  <si>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</si>
  <si>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</si>
  <si>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</si>
  <si>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</si>
  <si>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</si>
  <si>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</si>
  <si>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</si>
  <si>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</si>
  <si>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</si>
  <si>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</si>
  <si>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</si>
  <si>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</si>
  <si>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</si>
  <si>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</si>
  <si>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</si>
  <si>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</si>
  <si>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</si>
  <si>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</si>
  <si>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</si>
  <si>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</si>
  <si>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</si>
  <si>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</si>
  <si>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</si>
  <si>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</si>
  <si>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</si>
  <si>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</si>
  <si>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</si>
  <si>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</si>
  <si>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</si>
  <si>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</si>
  <si>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</si>
  <si>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</si>
  <si>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</si>
  <si>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</si>
  <si>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</si>
  <si>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</si>
  <si>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</si>
  <si>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</si>
  <si>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</si>
  <si>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</si>
  <si>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</si>
  <si>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</si>
  <si>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</si>
  <si>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</si>
  <si>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</si>
  <si>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</si>
  <si>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</si>
  <si>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</si>
  <si>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</si>
  <si>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</si>
  <si>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</si>
  <si>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</si>
  <si>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</si>
  <si>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</si>
  <si>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</si>
  <si>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</si>
  <si>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</si>
  <si>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</si>
  <si>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</si>
  <si>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</si>
  <si>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</si>
  <si>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</si>
  <si>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</si>
  <si>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</si>
  <si>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</si>
  <si>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</si>
  <si>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</si>
  <si>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</si>
  <si>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</si>
  <si>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</si>
  <si>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</si>
  <si>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</si>
  <si>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</si>
  <si>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</si>
  <si>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</si>
  <si>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</si>
  <si>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</si>
  <si>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</si>
  <si>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</si>
  <si>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</si>
  <si>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</si>
  <si>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</si>
  <si>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</si>
  <si>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</si>
  <si>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</si>
  <si>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</si>
  <si>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</si>
  <si>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</si>
  <si>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</si>
  <si>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</si>
  <si>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</si>
  <si>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</si>
  <si>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</si>
  <si>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</si>
  <si>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</si>
  <si>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</si>
  <si>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</si>
  <si>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</si>
  <si>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</si>
  <si>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</si>
  <si>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</si>
  <si>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</si>
  <si>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</si>
  <si>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</si>
  <si>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</si>
  <si>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</si>
  <si>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</si>
  <si>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</si>
  <si>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</si>
  <si>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</si>
  <si>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</si>
  <si>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</si>
  <si>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</si>
  <si>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</si>
  <si>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</si>
  <si>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</si>
  <si>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</si>
  <si>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</si>
  <si>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</si>
  <si>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</si>
  <si>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</si>
  <si>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</si>
  <si>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</si>
  <si>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</si>
  <si>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</si>
  <si>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</si>
  <si>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</si>
  <si>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</si>
  <si>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</si>
  <si>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</si>
  <si>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</si>
  <si>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</si>
  <si>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</si>
  <si>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</si>
  <si>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</si>
  <si>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</si>
  <si>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</si>
  <si>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</si>
  <si>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</si>
  <si>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</si>
  <si>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</si>
  <si>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</si>
  <si>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</si>
  <si>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</si>
  <si>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</si>
  <si>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</si>
  <si>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</si>
  <si>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</si>
  <si>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</si>
  <si>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</si>
  <si>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</si>
  <si>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</si>
  <si>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</si>
  <si>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</si>
  <si>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</si>
  <si>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</si>
  <si>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</si>
  <si>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</si>
  <si>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</si>
  <si>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</si>
  <si>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</si>
  <si>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</si>
  <si>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</si>
  <si>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</si>
  <si>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</si>
  <si>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</si>
  <si>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</si>
  <si>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</si>
  <si>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</si>
  <si>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</si>
  <si>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</si>
  <si>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</si>
  <si>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</si>
  <si>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</si>
  <si>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</si>
  <si>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</si>
  <si>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</si>
  <si>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</si>
  <si>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</si>
  <si>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</si>
  <si>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</si>
  <si>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</si>
  <si>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</si>
  <si>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</si>
  <si>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</si>
  <si>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</si>
  <si>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</si>
  <si>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</si>
  <si>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</si>
  <si>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</si>
  <si>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</si>
  <si>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</si>
  <si>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</si>
  <si>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</si>
  <si>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</si>
  <si>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</si>
  <si>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</si>
  <si>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</si>
  <si>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</si>
  <si>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</si>
  <si>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</si>
  <si>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</si>
  <si>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</si>
  <si>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</si>
  <si>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</si>
  <si>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</si>
  <si>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</si>
  <si>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</si>
  <si>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</si>
  <si>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</si>
  <si>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</si>
  <si>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</si>
  <si>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</si>
  <si>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</si>
  <si>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</si>
  <si>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</si>
  <si>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</si>
  <si>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</si>
  <si>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</si>
  <si>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</si>
  <si>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</si>
  <si>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</si>
  <si>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</si>
  <si>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</si>
  <si>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</si>
  <si>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</si>
  <si>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</si>
  <si>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</si>
  <si>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</si>
  <si>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</si>
  <si>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</si>
  <si>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</si>
  <si>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</si>
  <si>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</si>
  <si>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</si>
  <si>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</si>
  <si>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</si>
  <si>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</si>
  <si>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</si>
  <si>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</si>
  <si>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</si>
  <si>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</si>
  <si>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</si>
  <si>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</si>
  <si>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</si>
  <si>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</si>
  <si>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</si>
  <si>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</si>
  <si>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</si>
  <si>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</si>
  <si>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</si>
  <si>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</si>
  <si>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</si>
  <si>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</si>
  <si>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</si>
  <si>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</si>
  <si>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</si>
  <si>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</si>
  <si>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</si>
  <si>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</si>
  <si>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</si>
  <si>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</si>
  <si>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</si>
  <si>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</si>
  <si>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</si>
  <si>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</si>
  <si>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</si>
  <si>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</si>
  <si>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</si>
  <si>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</si>
  <si>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</si>
  <si>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</si>
  <si>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</si>
  <si>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</si>
  <si>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</si>
  <si>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</si>
  <si>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</si>
  <si>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</si>
  <si>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</si>
  <si>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</si>
  <si>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</si>
  <si>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</si>
  <si>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</si>
  <si>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</si>
  <si>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</si>
  <si>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</si>
  <si>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</si>
  <si>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</si>
  <si>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</si>
  <si>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</si>
  <si>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</si>
  <si>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</si>
  <si>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</si>
  <si>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</si>
  <si>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</si>
  <si>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</si>
  <si>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</si>
  <si>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</si>
  <si>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</si>
  <si>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</si>
  <si>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</si>
  <si>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</si>
  <si>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</si>
  <si>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</si>
  <si>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</si>
  <si>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</si>
  <si>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</si>
  <si>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</si>
  <si>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</si>
  <si>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</si>
  <si>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</si>
  <si>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</si>
  <si>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</si>
  <si>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</si>
  <si>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</si>
  <si>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</si>
  <si>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</si>
  <si>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</si>
  <si>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</si>
  <si>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</si>
  <si>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</si>
  <si>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</si>
  <si>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</si>
  <si>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</si>
  <si>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</si>
  <si>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</si>
  <si>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</si>
  <si>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</si>
  <si>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</si>
  <si>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</si>
  <si>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</si>
  <si>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</si>
  <si>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</si>
  <si>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</si>
  <si>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</si>
  <si>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</si>
  <si>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</si>
  <si>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</si>
  <si>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</si>
  <si>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</si>
  <si>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</si>
  <si>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</si>
  <si>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</si>
  <si>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</si>
  <si>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</si>
  <si>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</si>
  <si>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</si>
  <si>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</si>
  <si>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</si>
  <si>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</si>
  <si>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</si>
  <si>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</si>
  <si>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</si>
  <si>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</si>
  <si>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</si>
  <si>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</si>
  <si>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</si>
  <si>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</si>
  <si>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</si>
  <si>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</si>
  <si>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</si>
  <si>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</si>
  <si>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</si>
  <si>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</si>
  <si>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</si>
  <si>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</si>
  <si>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</si>
  <si>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</si>
  <si>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</si>
  <si>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</si>
  <si>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</si>
  <si>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</si>
  <si>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</si>
  <si>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</si>
  <si>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</si>
  <si>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</si>
  <si>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</si>
  <si>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</si>
  <si>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</si>
  <si>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</si>
  <si>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</si>
  <si>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</si>
  <si>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</si>
  <si>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</si>
  <si>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</si>
  <si>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</si>
  <si>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</si>
  <si>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</si>
  <si>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</si>
  <si>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</si>
  <si>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</si>
  <si>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</si>
  <si>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</si>
  <si>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</si>
  <si>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</si>
  <si>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</si>
  <si>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</si>
  <si>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</si>
  <si>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</si>
  <si>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</si>
  <si>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</si>
  <si>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</si>
  <si>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</si>
  <si>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</si>
  <si>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</si>
  <si>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</si>
  <si>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</si>
  <si>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</si>
  <si>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</si>
  <si>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</si>
  <si>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</si>
  <si>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</si>
  <si>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</si>
  <si>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</si>
  <si>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</si>
  <si>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</si>
  <si>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</si>
  <si>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</si>
  <si>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</si>
  <si>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</si>
  <si>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</si>
  <si>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</si>
  <si>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</si>
  <si>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</si>
  <si>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</si>
  <si>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</si>
  <si>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</si>
  <si>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</si>
  <si>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</si>
  <si>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</si>
  <si>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</si>
  <si>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</si>
  <si>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</si>
  <si>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</si>
  <si>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</si>
  <si>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</si>
  <si>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</si>
  <si>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</si>
  <si>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</si>
  <si>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</si>
  <si>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</si>
  <si>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</si>
  <si>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</si>
  <si>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</si>
  <si>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</si>
  <si>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</si>
  <si>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</si>
  <si>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</si>
  <si>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</si>
  <si>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</si>
  <si>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</si>
  <si>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</si>
  <si>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</si>
  <si>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</si>
  <si>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</si>
  <si>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</si>
  <si>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</si>
  <si>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</si>
  <si>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</si>
  <si>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</si>
  <si>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</si>
  <si>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</si>
  <si>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</si>
  <si>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</si>
  <si>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</si>
  <si>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</si>
  <si>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</si>
  <si>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</si>
  <si>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</si>
  <si>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</si>
  <si>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</si>
  <si>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</si>
  <si>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</si>
  <si>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</si>
  <si>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</si>
  <si>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</si>
  <si>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</si>
  <si>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</si>
  <si>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</si>
  <si>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</si>
  <si>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</si>
  <si>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</si>
  <si>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</si>
  <si>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</si>
  <si>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</si>
  <si>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</si>
  <si>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</si>
  <si>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</si>
  <si>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</si>
  <si>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</si>
  <si>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</si>
  <si>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</si>
  <si>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</si>
  <si>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</si>
  <si>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</si>
  <si>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</si>
  <si>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</si>
  <si>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</si>
  <si>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</si>
  <si>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</si>
  <si>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</si>
  <si>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</si>
  <si>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</si>
  <si>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</si>
  <si>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</si>
  <si>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</si>
  <si>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</si>
  <si>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</si>
  <si>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</si>
  <si>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</si>
  <si>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</si>
  <si>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</si>
  <si>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</si>
  <si>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</si>
  <si>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</si>
  <si>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</si>
  <si>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</si>
  <si>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</si>
  <si>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</si>
  <si>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</si>
  <si>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</si>
  <si>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</si>
  <si>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</si>
  <si>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</si>
  <si>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</si>
  <si>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</si>
  <si>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</si>
  <si>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</si>
  <si>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</si>
  <si>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</si>
  <si>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</si>
  <si>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</si>
  <si>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</si>
  <si>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</si>
  <si>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</si>
  <si>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</si>
  <si>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</si>
  <si>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</si>
  <si>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</si>
  <si>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</si>
  <si>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</si>
  <si>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</si>
  <si>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</si>
  <si>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</si>
  <si>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</si>
  <si>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</si>
  <si>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</si>
  <si>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</si>
  <si>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</si>
  <si>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</si>
  <si>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</si>
  <si>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</si>
  <si>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</si>
  <si>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</si>
  <si>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</si>
  <si>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</si>
  <si>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</si>
  <si>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</si>
  <si>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</si>
  <si>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</si>
  <si>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</si>
  <si>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</si>
  <si>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</si>
  <si>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</si>
  <si>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</si>
  <si>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</si>
  <si>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</si>
  <si>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</si>
  <si>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</si>
  <si>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</si>
  <si>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</si>
  <si>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</si>
  <si>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</si>
  <si>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</si>
  <si>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</si>
  <si>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</si>
  <si>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</si>
  <si>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</si>
  <si>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</si>
  <si>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</si>
  <si>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</si>
  <si>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</si>
  <si>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</si>
  <si>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</si>
  <si>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</si>
  <si>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</si>
  <si>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</si>
  <si>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</si>
  <si>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</si>
  <si>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</si>
  <si>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</si>
  <si>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</si>
  <si>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</si>
  <si>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</si>
  <si>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</si>
  <si>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</si>
  <si>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</si>
  <si>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</si>
  <si>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</si>
  <si>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</si>
  <si>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</si>
  <si>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</si>
  <si>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</si>
  <si>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</si>
  <si>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</si>
  <si>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</si>
  <si>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</si>
  <si>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</si>
  <si>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</si>
  <si>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</si>
  <si>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</si>
  <si>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</si>
  <si>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</si>
  <si>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</si>
  <si>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</si>
  <si>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</si>
  <si>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</si>
  <si>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</si>
  <si>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</si>
  <si>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</si>
  <si>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</si>
  <si>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</si>
  <si>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</si>
  <si>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</si>
  <si>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</si>
  <si>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</si>
  <si>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</si>
  <si>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</si>
  <si>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</si>
  <si>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</si>
  <si>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</si>
  <si>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</si>
  <si>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</si>
  <si>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</si>
  <si>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</si>
  <si>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</si>
  <si>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</si>
  <si>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</si>
  <si>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</si>
  <si>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</si>
  <si>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</si>
  <si>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</si>
  <si>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</si>
  <si>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</si>
  <si>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</si>
  <si>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</si>
  <si>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</si>
  <si>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</si>
  <si>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</si>
  <si>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</si>
  <si>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</si>
  <si>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</si>
  <si>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</si>
  <si>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</si>
  <si>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</si>
  <si>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</si>
  <si>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</si>
  <si>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</si>
  <si>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</si>
  <si>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</si>
  <si>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</si>
  <si>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</si>
  <si>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</si>
  <si>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</si>
  <si>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</si>
  <si>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</si>
  <si>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</si>
  <si>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</si>
  <si>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</si>
  <si>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</si>
  <si>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</si>
  <si>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</si>
  <si>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</si>
  <si>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</si>
  <si>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</si>
  <si>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</si>
  <si>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</si>
  <si>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</si>
  <si>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</si>
  <si>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</si>
  <si>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</si>
  <si>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</si>
  <si>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</si>
  <si>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</si>
  <si>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</si>
  <si>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</si>
  <si>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</si>
  <si>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</si>
  <si>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</si>
  <si>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</si>
  <si>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</si>
  <si>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</si>
  <si>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</si>
  <si>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</si>
  <si>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</si>
  <si>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</si>
  <si>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</si>
  <si>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</si>
  <si>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</si>
  <si>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</si>
  <si>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</si>
  <si>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</si>
  <si>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</si>
  <si>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</si>
  <si>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</si>
  <si>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</si>
  <si>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</si>
  <si>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</si>
  <si>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</si>
  <si>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</si>
  <si>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</si>
  <si>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</si>
  <si>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</si>
  <si>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</si>
  <si>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</si>
  <si>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</si>
  <si>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</si>
  <si>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</si>
  <si>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</si>
  <si>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</si>
  <si>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</si>
  <si>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</si>
  <si>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</si>
  <si>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</si>
  <si>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</si>
  <si>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</si>
  <si>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</si>
  <si>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</si>
  <si>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</si>
  <si>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</si>
  <si>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</si>
  <si>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</si>
  <si>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</si>
  <si>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</si>
  <si>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</si>
  <si>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</si>
  <si>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</si>
  <si>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</si>
  <si>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</si>
  <si>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</si>
  <si>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</si>
  <si>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</si>
  <si>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</si>
  <si>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</si>
  <si>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</si>
  <si>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</si>
  <si>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</si>
  <si>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</si>
  <si>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</si>
  <si>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</si>
  <si>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</si>
  <si>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</si>
  <si>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</si>
  <si>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</si>
  <si>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</si>
  <si>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</si>
  <si>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</si>
  <si>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</si>
  <si>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</si>
  <si>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</si>
  <si>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</si>
  <si>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</si>
  <si>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</si>
  <si>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</si>
  <si>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</si>
  <si>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</si>
  <si>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</si>
  <si>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</si>
  <si>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</si>
  <si>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</si>
  <si>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</si>
  <si>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</si>
  <si>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</si>
  <si>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</si>
  <si>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</si>
  <si>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</si>
  <si>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</si>
  <si>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</si>
  <si>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</si>
  <si>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</si>
  <si>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</si>
  <si>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</si>
  <si>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</si>
  <si>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</si>
  <si>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</si>
  <si>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</si>
  <si>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</si>
  <si>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</si>
  <si>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</si>
  <si>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</si>
  <si>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</si>
  <si>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</si>
  <si>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</si>
  <si>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</si>
  <si>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</si>
  <si>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</si>
  <si>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</si>
  <si>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</si>
  <si>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</si>
  <si>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</si>
  <si>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</si>
  <si>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</si>
  <si>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</si>
  <si>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</si>
  <si>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</si>
  <si>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</si>
  <si>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</si>
  <si>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</si>
  <si>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</si>
  <si>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</si>
  <si>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</si>
  <si>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</si>
  <si>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</si>
  <si>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</si>
  <si>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</si>
  <si>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</si>
  <si>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</si>
  <si>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</si>
  <si>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</si>
  <si>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</si>
  <si>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</si>
  <si>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</si>
  <si>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</si>
  <si>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</si>
  <si>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</si>
  <si>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</si>
  <si>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</si>
  <si>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</si>
  <si>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</si>
  <si>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</si>
  <si>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</si>
  <si>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</si>
  <si>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</si>
  <si>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</si>
  <si>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</si>
  <si>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</si>
  <si>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</si>
  <si>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</si>
  <si>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</si>
  <si>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</si>
  <si>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</si>
  <si>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</si>
  <si>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</si>
  <si>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</si>
  <si>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</si>
  <si>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</si>
  <si>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</si>
  <si>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</si>
  <si>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</si>
  <si>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</si>
  <si>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</si>
  <si>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</si>
  <si>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</si>
  <si>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</si>
  <si>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</si>
  <si>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</si>
  <si>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</si>
  <si>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</si>
  <si>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</si>
  <si>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</si>
  <si>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</si>
  <si>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</si>
  <si>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</si>
  <si>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</si>
  <si>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</si>
  <si>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</si>
  <si>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</si>
  <si>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</si>
  <si>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</si>
  <si>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</si>
  <si>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</si>
  <si>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</si>
  <si>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</si>
  <si>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</si>
  <si>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</si>
  <si>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</si>
  <si>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</si>
  <si>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</si>
  <si>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</si>
  <si>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</si>
  <si>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</si>
  <si>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</si>
  <si>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</si>
  <si>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</si>
  <si>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</si>
  <si>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</si>
  <si>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</si>
  <si>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</si>
  <si>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</si>
  <si>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</si>
  <si>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</si>
  <si>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</si>
  <si>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</si>
  <si>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</si>
  <si>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</si>
  <si>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</si>
  <si>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</si>
  <si>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</si>
  <si>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</si>
  <si>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</si>
  <si>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</si>
  <si>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</si>
  <si>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</si>
  <si>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</si>
  <si>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</si>
  <si>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</si>
  <si>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</si>
  <si>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</si>
  <si>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</si>
  <si>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</si>
  <si>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</si>
  <si>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</si>
  <si>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</si>
  <si>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</si>
  <si>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</si>
  <si>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</si>
  <si>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</si>
  <si>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</si>
  <si>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</si>
  <si>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</si>
  <si>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</si>
  <si>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</si>
  <si>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</si>
  <si>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</si>
  <si>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</si>
  <si>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</si>
  <si>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</si>
  <si>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</si>
  <si>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</si>
  <si>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</si>
  <si>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</si>
  <si>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</si>
  <si>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</si>
  <si>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</si>
  <si>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</si>
  <si>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</si>
  <si>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</si>
  <si>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</si>
  <si>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</si>
  <si>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</si>
  <si>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</si>
  <si>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</si>
  <si>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</si>
  <si>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</si>
  <si>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</si>
  <si>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</si>
  <si>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</si>
  <si>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</si>
  <si>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</si>
  <si>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</si>
  <si>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</si>
  <si>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</si>
  <si>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</si>
  <si>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</si>
  <si>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</si>
  <si>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</si>
  <si>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</si>
  <si>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</si>
  <si>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</si>
  <si>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</si>
  <si>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</si>
  <si>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</si>
  <si>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</si>
  <si>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</si>
  <si>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</si>
  <si>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</si>
  <si>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</si>
  <si>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</si>
  <si>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</si>
  <si>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</si>
  <si>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</si>
  <si>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</si>
  <si>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</si>
  <si>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</si>
  <si>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</si>
  <si>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</si>
  <si>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</si>
  <si>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</si>
  <si>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</si>
  <si>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</si>
  <si>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</si>
  <si>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</si>
  <si>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</si>
  <si>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</si>
  <si>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</si>
  <si>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</si>
  <si>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</si>
  <si>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</si>
  <si>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</si>
  <si>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</si>
  <si>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</si>
  <si>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</si>
  <si>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</si>
  <si>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</si>
  <si>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</si>
  <si>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</si>
  <si>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</si>
  <si>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</si>
  <si>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</si>
  <si>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</si>
  <si>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</si>
  <si>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</si>
  <si>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</si>
  <si>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</si>
  <si>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</si>
  <si>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</si>
  <si>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</si>
  <si>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</si>
  <si>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</si>
  <si>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</si>
  <si>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</si>
  <si>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</si>
  <si>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</si>
  <si>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</si>
  <si>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</si>
  <si>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</si>
  <si>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</si>
  <si>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</si>
  <si>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</si>
  <si>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</si>
  <si>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</si>
  <si>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</si>
  <si>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</si>
  <si>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</si>
  <si>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</si>
  <si>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</si>
  <si>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</si>
  <si>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</si>
  <si>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</si>
  <si>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</si>
  <si>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</si>
  <si>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</si>
  <si>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</si>
  <si>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</si>
  <si>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</si>
  <si>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</si>
  <si>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</si>
  <si>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</si>
  <si>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</si>
  <si>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</si>
  <si>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</si>
  <si>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</si>
  <si>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</si>
  <si>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</si>
  <si>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</si>
  <si>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</si>
  <si>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</si>
  <si>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</si>
  <si>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</si>
  <si>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</si>
  <si>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</si>
  <si>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</si>
  <si>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</si>
  <si>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</si>
  <si>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</si>
  <si>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</si>
  <si>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</si>
  <si>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</si>
  <si>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</si>
  <si>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</si>
  <si>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</si>
  <si>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</si>
  <si>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</si>
  <si>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</si>
  <si>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</si>
  <si>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</si>
  <si>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</si>
  <si>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</si>
  <si>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</si>
  <si>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</si>
  <si>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</si>
  <si>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</si>
  <si>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</si>
  <si>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</si>
  <si>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</si>
  <si>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</si>
  <si>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</si>
  <si>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</si>
  <si>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</si>
  <si>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</si>
  <si>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</si>
  <si>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</si>
  <si>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</si>
  <si>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</si>
  <si>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</si>
  <si>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</si>
  <si>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</si>
  <si>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</si>
  <si>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</si>
  <si>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</si>
  <si>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</si>
  <si>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</si>
  <si>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</si>
  <si>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</si>
  <si>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</si>
  <si>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</si>
  <si>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</si>
  <si>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</si>
  <si>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</si>
  <si>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</si>
  <si>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</si>
  <si>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</si>
  <si>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</si>
  <si>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</si>
  <si>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</si>
  <si>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</si>
  <si>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</si>
  <si>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</si>
  <si>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</si>
  <si>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</si>
  <si>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</si>
  <si>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</si>
  <si>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</si>
  <si>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</si>
  <si>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</si>
  <si>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</si>
  <si>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</si>
  <si>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</si>
  <si>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</si>
  <si>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</si>
  <si>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</si>
  <si>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</si>
  <si>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</si>
  <si>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</si>
  <si>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</si>
  <si>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</si>
  <si>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</si>
  <si>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</si>
  <si>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</si>
  <si>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</si>
  <si>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</si>
  <si>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</si>
  <si>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</si>
  <si>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</si>
  <si>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</si>
  <si>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</si>
  <si>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</si>
  <si>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</si>
  <si>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</si>
  <si>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</si>
  <si>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</si>
  <si>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</si>
  <si>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</si>
  <si>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</si>
  <si>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</si>
  <si>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</si>
  <si>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</si>
  <si>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</si>
  <si>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</si>
  <si>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</si>
  <si>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</si>
  <si>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</si>
  <si>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</si>
  <si>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</si>
  <si>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</si>
  <si>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</si>
  <si>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</si>
  <si>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</si>
  <si>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</si>
  <si>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</si>
  <si>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</si>
  <si>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</si>
  <si>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</si>
  <si>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</si>
  <si>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</si>
  <si>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</si>
  <si>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</si>
  <si>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</si>
  <si>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</si>
  <si>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</si>
  <si>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</si>
  <si>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</si>
  <si>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</si>
  <si>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</si>
  <si>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</si>
  <si>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</si>
  <si>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</si>
  <si>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</si>
  <si>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</si>
  <si>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</si>
  <si>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</si>
  <si>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</si>
  <si>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</si>
  <si>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</si>
  <si>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</si>
  <si>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</si>
  <si>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</si>
  <si>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</si>
  <si>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</si>
  <si>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</si>
  <si>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</si>
  <si>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</si>
  <si>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</si>
  <si>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</si>
  <si>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</si>
  <si>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</si>
  <si>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</si>
  <si>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</si>
  <si>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</si>
  <si>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</si>
  <si>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</si>
  <si>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</si>
  <si>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</si>
  <si>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</si>
  <si>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</si>
  <si>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</si>
  <si>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</si>
  <si>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</si>
  <si>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</si>
  <si>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</si>
  <si>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</si>
  <si>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</si>
  <si>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</si>
  <si>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</si>
  <si>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</si>
  <si>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</si>
  <si>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</si>
  <si>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</si>
  <si>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</si>
  <si>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</si>
  <si>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</si>
  <si>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</si>
  <si>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</si>
  <si>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</si>
  <si>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</si>
  <si>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</si>
  <si>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</si>
  <si>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</si>
  <si>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</si>
  <si>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</si>
  <si>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</si>
  <si>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</si>
  <si>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</si>
  <si>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</si>
  <si>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</si>
  <si>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</si>
  <si>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</si>
  <si>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</si>
  <si>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</si>
  <si>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</si>
  <si>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</si>
  <si>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</si>
  <si>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</si>
  <si>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</si>
  <si>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</si>
  <si>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</si>
  <si>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</si>
  <si>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</si>
  <si>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</si>
  <si>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</si>
  <si>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</si>
  <si>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</si>
  <si>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</si>
  <si>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</si>
  <si>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</si>
  <si>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</si>
  <si>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</si>
  <si>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</si>
  <si>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</si>
  <si>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</si>
  <si>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</si>
  <si>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</si>
  <si>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</si>
  <si>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</si>
  <si>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</si>
  <si>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</si>
  <si>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</si>
  <si>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</si>
  <si>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</si>
  <si>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</si>
  <si>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</si>
  <si>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</si>
  <si>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</si>
  <si>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</si>
  <si>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</si>
  <si>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</si>
  <si>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</si>
  <si>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</si>
  <si>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</si>
  <si>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</si>
  <si>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</si>
  <si>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</si>
  <si>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</si>
  <si>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</si>
  <si>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</si>
  <si>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</si>
  <si>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</si>
  <si>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</si>
  <si>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</si>
  <si>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</si>
  <si>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</si>
  <si>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</si>
  <si>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</si>
  <si>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</si>
  <si>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</si>
  <si>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</si>
  <si>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</si>
  <si>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</si>
  <si>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</si>
  <si>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</si>
  <si>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</si>
  <si>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</si>
  <si>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</si>
  <si>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</si>
  <si>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</si>
  <si>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</si>
  <si>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</si>
  <si>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</si>
  <si>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</si>
  <si>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</si>
  <si>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</si>
  <si>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</si>
  <si>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</si>
  <si>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</si>
  <si>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</si>
  <si>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</si>
  <si>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</si>
  <si>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</si>
  <si>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</si>
  <si>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</si>
  <si>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</si>
  <si>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</si>
  <si>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</si>
  <si>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</si>
  <si>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</si>
  <si>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</si>
  <si>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</si>
  <si>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</si>
  <si>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</si>
  <si>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</si>
  <si>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</si>
  <si>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</si>
  <si>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</si>
  <si>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</si>
  <si>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</si>
  <si>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</si>
  <si>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</si>
  <si>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</si>
  <si>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</si>
  <si>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</si>
  <si>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</si>
  <si>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</si>
  <si>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</si>
  <si>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</si>
  <si>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</si>
  <si>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</si>
  <si>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</si>
  <si>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</si>
  <si>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</si>
  <si>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</si>
  <si>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</si>
  <si>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</si>
  <si>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</si>
  <si>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</si>
  <si>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</si>
  <si>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</si>
  <si>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</si>
  <si>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</si>
  <si>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</si>
  <si>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</si>
  <si>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</si>
  <si>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</si>
  <si>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</si>
  <si>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</si>
  <si>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</si>
  <si>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</si>
  <si>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</si>
  <si>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</si>
  <si>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</si>
  <si>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</si>
  <si>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</si>
  <si>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</si>
  <si>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</si>
  <si>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</si>
  <si>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</si>
  <si>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</si>
  <si>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</si>
  <si>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</si>
  <si>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</si>
  <si>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</si>
  <si>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</si>
  <si>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</si>
  <si>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</si>
  <si>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</si>
  <si>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</si>
  <si>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</si>
  <si>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</si>
  <si>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</si>
  <si>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</si>
  <si>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</si>
  <si>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</si>
  <si>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</si>
  <si>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</si>
  <si>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</si>
  <si>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</si>
  <si>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</si>
  <si>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</si>
  <si>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</si>
  <si>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</si>
  <si>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</si>
  <si>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</si>
  <si>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</si>
  <si>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</si>
  <si>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</si>
  <si>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</si>
  <si>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</si>
  <si>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</si>
  <si>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</si>
  <si>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</si>
  <si>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</si>
  <si>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</si>
  <si>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</si>
  <si>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</si>
  <si>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</si>
  <si>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</si>
  <si>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</si>
  <si>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</si>
  <si>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</si>
  <si>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</si>
  <si>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</si>
  <si>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</si>
  <si>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</si>
  <si>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</si>
  <si>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</si>
  <si>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</si>
  <si>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</si>
  <si>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</si>
  <si>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</si>
  <si>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</si>
  <si>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</si>
  <si>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</si>
  <si>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</si>
  <si>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</si>
  <si>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</si>
  <si>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</si>
  <si>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</si>
  <si>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</si>
  <si>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</si>
  <si>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</si>
  <si>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</si>
  <si>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</si>
  <si>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</si>
  <si>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</si>
  <si>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</si>
  <si>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</si>
  <si>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</si>
  <si>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</si>
  <si>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</si>
  <si>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</si>
  <si>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</si>
  <si>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</si>
  <si>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</si>
  <si>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</si>
  <si>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</si>
  <si>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</si>
  <si>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</si>
  <si>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</si>
  <si>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</si>
  <si>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</si>
  <si>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</si>
  <si>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</si>
  <si>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</si>
  <si>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</si>
  <si>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</si>
  <si>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</si>
  <si>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</si>
  <si>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</si>
  <si>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</si>
  <si>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</si>
  <si>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</si>
  <si>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</si>
  <si>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</si>
  <si>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</si>
  <si>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</si>
  <si>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</si>
  <si>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</si>
  <si>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</si>
  <si>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</si>
  <si>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</si>
  <si>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</si>
  <si>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</si>
  <si>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</si>
  <si>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</si>
  <si>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</si>
  <si>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</si>
  <si>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</si>
  <si>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</si>
  <si>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</si>
  <si>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</si>
  <si>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</si>
  <si>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</si>
  <si>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</si>
  <si>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</si>
  <si>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</si>
  <si>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</si>
  <si>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</si>
  <si>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</si>
  <si>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</si>
  <si>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</si>
  <si>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</si>
  <si>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</si>
  <si>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</si>
  <si>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</si>
  <si>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</si>
  <si>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</si>
  <si>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</si>
  <si>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</si>
  <si>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</si>
  <si>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</si>
  <si>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</si>
  <si>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</si>
  <si>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</si>
  <si>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</si>
  <si>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</si>
  <si>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</si>
  <si>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</si>
  <si>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</si>
  <si>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</si>
  <si>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</si>
  <si>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</si>
  <si>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</si>
  <si>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</si>
  <si>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</si>
  <si>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</si>
  <si>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</si>
  <si>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</si>
  <si>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</si>
  <si>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</si>
  <si>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</si>
  <si>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</si>
  <si>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</si>
  <si>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</si>
  <si>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</si>
  <si>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</si>
  <si>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</si>
  <si>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</si>
  <si>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</si>
  <si>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</si>
  <si>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</si>
  <si>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</si>
  <si>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</si>
  <si>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</si>
  <si>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</si>
  <si>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</si>
  <si>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</si>
  <si>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</si>
  <si>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</si>
  <si>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</si>
  <si>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</si>
  <si>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</si>
  <si>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</si>
  <si>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</si>
  <si>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</si>
  <si>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</si>
  <si>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</si>
  <si>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</si>
  <si>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</si>
  <si>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</si>
  <si>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</si>
  <si>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</si>
  <si>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</si>
  <si>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</si>
  <si>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</si>
  <si>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</si>
  <si>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</si>
  <si>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</si>
  <si>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</si>
  <si>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</si>
  <si>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</si>
  <si>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</si>
  <si>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</si>
  <si>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</si>
  <si>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</si>
  <si>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</si>
  <si>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</si>
  <si>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</si>
  <si>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</si>
  <si>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</si>
  <si>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</si>
  <si>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</si>
  <si>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</si>
  <si>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</si>
  <si>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</si>
  <si>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</si>
  <si>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</si>
  <si>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</si>
  <si>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</si>
  <si>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</si>
  <si>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</si>
  <si>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</si>
  <si>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</si>
  <si>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</si>
  <si>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</si>
  <si>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</si>
  <si>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</si>
  <si>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</si>
  <si>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</si>
  <si>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</si>
  <si>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</si>
  <si>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</si>
  <si>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</si>
  <si>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</si>
  <si>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</si>
  <si>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</si>
  <si>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</si>
  <si>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</si>
  <si>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</si>
  <si>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</si>
  <si>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</si>
  <si>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</si>
  <si>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</si>
  <si>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</si>
  <si>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</si>
  <si>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</si>
  <si>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</si>
  <si>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</si>
  <si>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</si>
  <si>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</si>
  <si>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</si>
  <si>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</si>
  <si>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</si>
  <si>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</si>
  <si>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</si>
  <si>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</si>
  <si>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</si>
  <si>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</si>
  <si>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</si>
  <si>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</si>
  <si>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</si>
  <si>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</si>
  <si>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</si>
  <si>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</si>
  <si>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</si>
  <si>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</si>
  <si>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</si>
  <si>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</si>
  <si>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</si>
  <si>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</si>
  <si>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</si>
  <si>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</si>
  <si>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</si>
  <si>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</si>
  <si>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</si>
  <si>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</si>
  <si>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</si>
  <si>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</si>
  <si>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</si>
  <si>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</si>
  <si>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</si>
  <si>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</si>
  <si>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</si>
  <si>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</si>
  <si>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</si>
  <si>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</si>
  <si>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</si>
  <si>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</si>
  <si>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</si>
  <si>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</si>
  <si>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</si>
  <si>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</si>
  <si>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</si>
  <si>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</si>
  <si>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</si>
  <si>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</si>
  <si>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</si>
  <si>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</si>
  <si>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</si>
  <si>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</si>
  <si>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</si>
  <si>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</si>
  <si>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</si>
  <si>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</si>
  <si>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</si>
  <si>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</si>
  <si>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</si>
  <si>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</si>
  <si>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</si>
  <si>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</si>
  <si>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</si>
  <si>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</si>
  <si>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</si>
  <si>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</si>
  <si>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</si>
  <si>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</si>
  <si>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</si>
  <si>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</si>
  <si>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</si>
  <si>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</si>
  <si>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</si>
  <si>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</si>
  <si>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</si>
  <si>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</si>
  <si>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</si>
  <si>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</si>
  <si>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</si>
  <si>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</si>
  <si>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</si>
  <si>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</si>
  <si>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</si>
  <si>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</si>
  <si>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</si>
  <si>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</si>
  <si>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</si>
  <si>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</si>
  <si>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</si>
  <si>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</si>
  <si>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</si>
  <si>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</si>
  <si>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</si>
  <si>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</si>
  <si>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</si>
  <si>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</si>
  <si>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</si>
  <si>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</si>
  <si>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</si>
  <si>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</si>
  <si>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</si>
  <si>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</si>
  <si>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</si>
  <si>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</si>
  <si>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</si>
  <si>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</si>
  <si>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</si>
  <si>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</si>
  <si>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</si>
  <si>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</si>
  <si>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</si>
  <si>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</si>
  <si>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</si>
  <si>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</si>
  <si>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</si>
  <si>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</si>
  <si>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</si>
  <si>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</si>
  <si>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</si>
  <si>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</si>
  <si>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</si>
  <si>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</si>
  <si>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</si>
  <si>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</si>
  <si>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</si>
  <si>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</si>
  <si>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</si>
  <si>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</si>
  <si>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</si>
  <si>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</si>
  <si>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</si>
  <si>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</si>
  <si>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</si>
  <si>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</si>
  <si>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</si>
  <si>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</si>
  <si>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</si>
  <si>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</si>
  <si>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</si>
  <si>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</si>
  <si>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</si>
  <si>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</si>
  <si>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</si>
  <si>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</si>
  <si>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</si>
  <si>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</si>
  <si>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</si>
  <si>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</si>
  <si>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</si>
  <si>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</si>
  <si>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</si>
  <si>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</si>
  <si>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</si>
  <si>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</si>
  <si>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</si>
  <si>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</si>
  <si>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</si>
  <si>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</si>
  <si>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</si>
  <si>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</si>
  <si>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</si>
  <si>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</si>
  <si>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</si>
  <si>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</si>
  <si>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</si>
  <si>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</si>
  <si>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</si>
  <si>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</si>
  <si>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</si>
  <si>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</si>
  <si>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</si>
  <si>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</si>
  <si>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</si>
  <si>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</si>
  <si>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</si>
  <si>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</si>
  <si>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</si>
  <si>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</si>
  <si>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</si>
  <si>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</si>
  <si>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</si>
  <si>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</si>
  <si>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</si>
  <si>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</si>
  <si>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</si>
  <si>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</si>
  <si>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</si>
  <si>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</si>
  <si>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</si>
  <si>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</si>
  <si>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</si>
  <si>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</si>
  <si>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</si>
  <si>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</si>
  <si>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</si>
  <si>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</si>
  <si>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</si>
  <si>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</si>
  <si>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</si>
  <si>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</si>
  <si>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</si>
  <si>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</si>
  <si>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</si>
  <si>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</si>
  <si>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</si>
  <si>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</si>
  <si>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</si>
  <si>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</si>
  <si>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</si>
  <si>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</si>
  <si>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</si>
  <si>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</si>
  <si>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</si>
  <si>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</si>
  <si>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</si>
  <si>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</si>
  <si>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</si>
  <si>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</si>
  <si>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</si>
  <si>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</si>
  <si>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</si>
  <si>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</si>
  <si>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</si>
  <si>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</si>
  <si>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</si>
  <si>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</si>
  <si>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</si>
  <si>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</si>
  <si>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</si>
  <si>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</si>
  <si>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</si>
  <si>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</si>
  <si>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</si>
  <si>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</si>
  <si>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</si>
  <si>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</si>
  <si>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</si>
  <si>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</si>
  <si>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</si>
  <si>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</si>
  <si>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</si>
  <si>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</si>
  <si>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</si>
  <si>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</si>
  <si>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</si>
  <si>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</si>
  <si>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</si>
  <si>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</si>
  <si>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</si>
  <si>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</si>
  <si>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</si>
  <si>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</si>
  <si>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</si>
  <si>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</si>
  <si>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</si>
  <si>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</si>
  <si>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</si>
  <si>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</si>
  <si>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</si>
  <si>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</si>
  <si>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</si>
  <si>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</si>
  <si>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</si>
  <si>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</si>
  <si>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</si>
  <si>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</si>
  <si>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</si>
  <si>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</si>
  <si>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</si>
  <si>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</si>
  <si>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</si>
  <si>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</si>
  <si>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</si>
  <si>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</si>
  <si>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</si>
  <si>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</si>
  <si>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</si>
  <si>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</si>
  <si>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</si>
  <si>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</si>
  <si>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</si>
  <si>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</si>
  <si>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</si>
  <si>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</si>
  <si>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</si>
  <si>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</si>
  <si>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</si>
  <si>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</si>
  <si>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</si>
  <si>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</si>
  <si>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</si>
  <si>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</si>
  <si>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</si>
  <si>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</si>
  <si>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</si>
  <si>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</si>
  <si>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</si>
  <si>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</si>
  <si>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</si>
  <si>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</si>
  <si>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</si>
  <si>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</si>
  <si>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</si>
  <si>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</si>
  <si>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</si>
  <si>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</si>
  <si>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</si>
  <si>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</si>
  <si>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</si>
  <si>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</si>
  <si>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</si>
  <si>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</si>
  <si>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</si>
  <si>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</si>
  <si>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</si>
  <si>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</si>
  <si>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</si>
  <si>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</si>
  <si>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</si>
  <si>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</si>
  <si>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</si>
  <si>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</si>
  <si>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</si>
  <si>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</si>
  <si>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</si>
  <si>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</si>
  <si>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</si>
  <si>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</si>
  <si>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</si>
  <si>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</si>
  <si>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</si>
  <si>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</si>
  <si>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</si>
  <si>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</si>
  <si>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</si>
  <si>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</si>
  <si>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</si>
  <si>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</si>
  <si>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</si>
  <si>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</si>
  <si>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</si>
  <si>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</si>
  <si>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</si>
  <si>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</si>
  <si>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</si>
  <si>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</si>
  <si>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</si>
  <si>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</si>
  <si>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</si>
  <si>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</si>
  <si>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</si>
  <si>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</si>
  <si>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</si>
  <si>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</si>
  <si>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</si>
  <si>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</si>
  <si>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</si>
  <si>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</si>
  <si>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</si>
  <si>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</si>
  <si>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</si>
  <si>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</si>
  <si>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</si>
  <si>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</si>
  <si>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</si>
  <si>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</si>
  <si>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</si>
  <si>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</si>
  <si>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</si>
  <si>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</si>
  <si>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</si>
  <si>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</si>
  <si>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</si>
  <si>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</si>
  <si>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</si>
  <si>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</si>
  <si>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</si>
  <si>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</si>
  <si>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</si>
  <si>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</si>
  <si>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</si>
  <si>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</si>
  <si>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</si>
  <si>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</si>
  <si>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</si>
  <si>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</si>
  <si>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</si>
  <si>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</si>
  <si>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</si>
  <si>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</si>
  <si>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</si>
  <si>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</si>
  <si>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</si>
  <si>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</si>
  <si>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</si>
  <si>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</si>
  <si>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</si>
  <si>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</si>
  <si>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</si>
  <si>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</si>
  <si>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</si>
  <si>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</si>
  <si>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</si>
  <si>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</si>
  <si>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</si>
  <si>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</si>
  <si>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</si>
  <si>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</si>
  <si>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</si>
  <si>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</si>
  <si>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</si>
  <si>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</si>
  <si>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</si>
  <si>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</si>
  <si>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</si>
  <si>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</si>
  <si>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</si>
  <si>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</si>
  <si>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</si>
  <si>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</si>
  <si>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</si>
  <si>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</si>
  <si>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</si>
  <si>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</si>
  <si>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</si>
  <si>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</si>
  <si>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</si>
  <si>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</si>
  <si>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</si>
  <si>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</si>
  <si>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</si>
  <si>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</si>
  <si>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</si>
  <si>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</si>
  <si>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</si>
  <si>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</si>
  <si>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</si>
  <si>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</si>
  <si>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</si>
  <si>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</si>
  <si>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</si>
  <si>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</si>
  <si>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</si>
  <si>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</si>
  <si>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</si>
  <si>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</si>
  <si>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</si>
  <si>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</si>
  <si>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</si>
  <si>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</si>
  <si>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</si>
  <si>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</si>
  <si>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</si>
  <si>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</si>
  <si>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</si>
  <si>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</si>
  <si>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</si>
  <si>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</si>
  <si>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</si>
  <si>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</si>
  <si>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</si>
  <si>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</si>
  <si>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</si>
  <si>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</si>
  <si>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</si>
  <si>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</si>
  <si>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</si>
  <si>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</si>
  <si>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</si>
  <si>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</si>
  <si>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</si>
  <si>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</si>
  <si>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</si>
  <si>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</si>
  <si>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</si>
  <si>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</si>
  <si>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</si>
  <si>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</si>
  <si>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</si>
  <si>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</si>
  <si>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</si>
  <si>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</si>
  <si>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</si>
  <si>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</si>
  <si>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</si>
  <si>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</si>
  <si>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</si>
  <si>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</si>
  <si>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</si>
  <si>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</si>
  <si>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</si>
  <si>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</si>
  <si>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</si>
  <si>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</si>
  <si>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</si>
  <si>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</si>
  <si>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</si>
  <si>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</si>
  <si>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</si>
  <si>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</si>
  <si>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</si>
  <si>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</si>
  <si>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</si>
  <si>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</si>
  <si>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</si>
  <si>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</si>
  <si>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</si>
  <si>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</si>
  <si>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</si>
  <si>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</si>
  <si>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</si>
  <si>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</si>
  <si>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</si>
  <si>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</si>
  <si>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</si>
  <si>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</si>
  <si>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</si>
  <si>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</si>
  <si>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</si>
  <si>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</si>
  <si>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</si>
  <si>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</si>
  <si>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</si>
  <si>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</si>
  <si>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</si>
  <si>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</si>
  <si>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</si>
  <si>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</si>
  <si>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</si>
  <si>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</si>
  <si>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</si>
  <si>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</si>
  <si>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</si>
  <si>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</si>
  <si>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</si>
  <si>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</si>
  <si>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</si>
  <si>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</si>
  <si>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</si>
  <si>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</si>
  <si>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</si>
  <si>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</si>
  <si>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</si>
  <si>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</si>
  <si>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</si>
  <si>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</si>
  <si>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</si>
  <si>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</si>
  <si>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</si>
  <si>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</si>
  <si>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</si>
  <si>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</si>
  <si>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</si>
  <si>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</si>
  <si>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</si>
  <si>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</si>
  <si>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</si>
  <si>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</si>
  <si>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</si>
  <si>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</si>
  <si>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</si>
  <si>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</si>
  <si>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</si>
  <si>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</si>
  <si>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</si>
  <si>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</si>
  <si>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</si>
  <si>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</si>
  <si>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</si>
  <si>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</si>
  <si>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</si>
  <si>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</si>
  <si>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</si>
  <si>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</si>
  <si>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</si>
  <si>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</si>
  <si>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</si>
  <si>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</si>
  <si>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</si>
  <si>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</si>
  <si>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</si>
  <si>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</si>
  <si>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</si>
  <si>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</si>
  <si>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</si>
  <si>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</si>
  <si>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</si>
  <si>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</si>
  <si>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</si>
  <si>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</si>
  <si>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</si>
  <si>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</si>
  <si>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</si>
  <si>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</si>
  <si>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</si>
  <si>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</si>
  <si>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</si>
  <si>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</si>
  <si>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</si>
  <si>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</si>
  <si>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</si>
  <si>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</si>
  <si>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</si>
  <si>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</si>
  <si>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</si>
  <si>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</si>
  <si>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</si>
  <si>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</si>
  <si>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</si>
  <si>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</si>
  <si>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</si>
  <si>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</si>
  <si>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</si>
  <si>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</si>
  <si>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</si>
  <si>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</si>
  <si>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</si>
  <si>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</si>
  <si>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</si>
  <si>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</si>
  <si>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</si>
  <si>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</si>
  <si>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</si>
  <si>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</si>
  <si>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</si>
  <si>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</si>
  <si>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</si>
  <si>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</si>
  <si>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</si>
  <si>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</si>
  <si>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</si>
  <si>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</si>
  <si>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</si>
  <si>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</si>
  <si>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</si>
  <si>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</si>
  <si>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</si>
  <si>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</si>
  <si>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</si>
  <si>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</si>
  <si>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</si>
  <si>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</si>
  <si>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</si>
  <si>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</si>
  <si>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</si>
  <si>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</si>
  <si>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</si>
  <si>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</si>
  <si>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</si>
  <si>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</si>
  <si>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</si>
  <si>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</si>
  <si>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</si>
  <si>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</si>
  <si>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</si>
  <si>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</si>
  <si>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</si>
  <si>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</si>
  <si>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</si>
  <si>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</si>
  <si>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</si>
  <si>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</si>
  <si>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</si>
  <si>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</si>
  <si>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</si>
  <si>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</si>
  <si>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</si>
  <si>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</si>
  <si>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</si>
  <si>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</si>
  <si>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</si>
  <si>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</si>
  <si>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</si>
  <si>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</si>
  <si>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</si>
  <si>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</si>
  <si>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</si>
  <si>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</si>
  <si>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</si>
  <si>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</si>
  <si>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</si>
  <si>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</si>
  <si>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</si>
  <si>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</si>
  <si>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</si>
  <si>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</si>
  <si>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</si>
  <si>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</si>
  <si>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</si>
  <si>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</si>
  <si>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</si>
  <si>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</si>
  <si>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</si>
  <si>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</si>
  <si>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</si>
  <si>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</si>
  <si>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</si>
  <si>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</si>
  <si>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</si>
  <si>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</si>
  <si>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</si>
  <si>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</si>
  <si>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</si>
  <si>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</si>
  <si>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</si>
  <si>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</si>
  <si>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</si>
  <si>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</si>
  <si>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</si>
  <si>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</si>
  <si>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</si>
  <si>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</si>
  <si>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</si>
  <si>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</si>
  <si>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</si>
  <si>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</si>
  <si>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</si>
  <si>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</si>
  <si>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</si>
  <si>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</si>
  <si>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</si>
  <si>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</si>
  <si>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</si>
  <si>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</si>
  <si>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</si>
  <si>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</si>
  <si>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</si>
  <si>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</si>
  <si>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</si>
  <si>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</si>
  <si>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</si>
  <si>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</si>
  <si>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</si>
  <si>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</si>
  <si>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</si>
  <si>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</si>
  <si>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</si>
  <si>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</si>
  <si>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</si>
  <si>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</si>
  <si>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</si>
  <si>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</si>
  <si>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</si>
  <si>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</si>
  <si>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</si>
  <si>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</si>
  <si>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</si>
  <si>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</si>
  <si>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</si>
  <si>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</si>
  <si>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</si>
  <si>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</si>
  <si>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</si>
  <si>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</si>
  <si>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</si>
  <si>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</si>
  <si>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</si>
  <si>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</si>
  <si>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</si>
  <si>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</si>
  <si>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</si>
  <si>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</si>
  <si>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</si>
  <si>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</si>
  <si>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</si>
  <si>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</si>
  <si>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</si>
  <si>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</si>
  <si>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</si>
  <si>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</si>
  <si>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</si>
  <si>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</si>
  <si>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</si>
  <si>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</si>
  <si>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</si>
  <si>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</si>
  <si>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</si>
  <si>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</si>
  <si>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</si>
  <si>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</si>
  <si>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</si>
  <si>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</si>
  <si>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</si>
  <si>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</si>
  <si>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</si>
  <si>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</si>
  <si>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</si>
  <si>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</si>
  <si>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</si>
  <si>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</si>
  <si>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</si>
  <si>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</si>
  <si>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</si>
  <si>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</si>
  <si>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</si>
  <si>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</si>
  <si>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</si>
  <si>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</si>
  <si>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</si>
  <si>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</si>
  <si>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</si>
  <si>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</si>
  <si>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</si>
  <si>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</si>
  <si>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</si>
  <si>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</si>
  <si>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</si>
  <si>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</si>
  <si>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</si>
  <si>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</si>
  <si>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</si>
  <si>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</si>
  <si>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</si>
  <si>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</si>
  <si>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</si>
  <si>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</si>
  <si>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</si>
  <si>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</si>
  <si>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</si>
  <si>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</si>
  <si>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</si>
  <si>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</si>
  <si>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</si>
  <si>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</si>
  <si>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</si>
  <si>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</si>
  <si>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</si>
  <si>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</si>
  <si>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</si>
  <si>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</si>
  <si>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</si>
  <si>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</si>
  <si>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</si>
  <si>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</si>
  <si>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</si>
  <si>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</si>
  <si>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</si>
  <si>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</si>
  <si>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</si>
  <si>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</si>
  <si>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</si>
  <si>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</si>
  <si>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</si>
  <si>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</si>
  <si>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</si>
  <si>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</si>
  <si>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</si>
  <si>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</si>
  <si>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</si>
  <si>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</si>
  <si>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</si>
  <si>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</si>
  <si>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</si>
  <si>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</si>
  <si>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</si>
  <si>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</si>
  <si>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</si>
  <si>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</si>
  <si>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</si>
  <si>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</si>
  <si>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</si>
  <si>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</si>
  <si>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</si>
  <si>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</si>
  <si>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</si>
  <si>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</si>
  <si>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</si>
  <si>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</si>
  <si>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</si>
  <si>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</si>
  <si>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</si>
  <si>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</si>
  <si>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</si>
  <si>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</si>
  <si>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</si>
  <si>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</si>
  <si>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</si>
  <si>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</si>
  <si>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</si>
  <si>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</si>
  <si>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</si>
  <si>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</si>
  <si>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</si>
  <si>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</si>
  <si>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</si>
  <si>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</si>
  <si>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</si>
  <si>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</si>
  <si>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</si>
  <si>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</si>
  <si>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</si>
  <si>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</si>
  <si>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</si>
  <si>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</si>
  <si>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</si>
  <si>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</si>
  <si>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</si>
  <si>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</si>
  <si>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</si>
  <si>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</si>
  <si>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</si>
  <si>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</si>
  <si>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</si>
  <si>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</si>
  <si>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</si>
  <si>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</si>
  <si>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</si>
  <si>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</si>
  <si>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</si>
  <si>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</si>
  <si>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</si>
  <si>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</si>
  <si>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</si>
  <si>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</si>
  <si>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</si>
  <si>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</si>
  <si>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</si>
  <si>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</si>
  <si>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</si>
  <si>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</si>
  <si>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</si>
  <si>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</si>
  <si>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</si>
  <si>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</si>
  <si>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</si>
  <si>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</si>
  <si>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</si>
  <si>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</si>
  <si>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</si>
  <si>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</si>
  <si>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</si>
  <si>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</si>
  <si>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</si>
  <si>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</si>
  <si>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</si>
  <si>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</si>
  <si>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</si>
  <si>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</si>
  <si>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</si>
  <si>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</si>
  <si>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</si>
  <si>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</si>
  <si>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</si>
  <si>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</si>
  <si>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</si>
  <si>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</si>
  <si>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</si>
  <si>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</si>
  <si>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</si>
  <si>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</si>
  <si>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</si>
  <si>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</si>
  <si>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</si>
  <si>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</si>
  <si>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</si>
  <si>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</si>
  <si>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</si>
  <si>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</si>
  <si>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</si>
  <si>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</si>
  <si>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</si>
  <si>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</si>
  <si>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</si>
  <si>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</si>
  <si>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</si>
  <si>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</si>
  <si>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</si>
  <si>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</si>
  <si>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</si>
  <si>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</si>
  <si>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</si>
  <si>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</si>
  <si>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</si>
  <si>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</si>
  <si>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</si>
  <si>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</si>
  <si>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</si>
  <si>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</si>
  <si>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</si>
  <si>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</si>
  <si>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</si>
  <si>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</si>
  <si>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</si>
  <si>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</si>
  <si>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</si>
  <si>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</si>
  <si>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</si>
  <si>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</si>
  <si>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</si>
  <si>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</si>
  <si>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</si>
  <si>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</si>
  <si>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</si>
  <si>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</si>
  <si>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</si>
  <si>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</si>
  <si>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</si>
  <si>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</si>
  <si>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</si>
  <si>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</si>
  <si>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</si>
  <si>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</si>
  <si>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</si>
  <si>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</si>
  <si>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</si>
  <si>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</si>
  <si>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</si>
  <si>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</si>
  <si>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</si>
  <si>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</si>
  <si>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</si>
  <si>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</si>
  <si>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</si>
  <si>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</si>
  <si>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</si>
  <si>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</si>
  <si>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</si>
  <si>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</si>
  <si>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</si>
  <si>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</si>
  <si>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</si>
  <si>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</si>
  <si>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</si>
  <si>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</si>
  <si>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</si>
  <si>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</si>
  <si>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</si>
  <si>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</si>
  <si>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</si>
  <si>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</si>
  <si>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</si>
  <si>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</si>
  <si>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</si>
  <si>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</si>
  <si>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</si>
  <si>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</si>
  <si>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</si>
  <si>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</si>
  <si>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</si>
  <si>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</si>
  <si>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</si>
  <si>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</si>
  <si>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</si>
  <si>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</si>
  <si>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</si>
  <si>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</si>
  <si>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</si>
  <si>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</si>
  <si>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</si>
  <si>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</si>
  <si>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</si>
  <si>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</si>
  <si>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</si>
  <si>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</si>
  <si>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</si>
  <si>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</si>
  <si>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</si>
  <si>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</si>
  <si>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</si>
  <si>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</si>
  <si>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</si>
  <si>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</si>
  <si>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</si>
  <si>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</si>
  <si>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</si>
  <si>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</si>
  <si>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</si>
  <si>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</si>
  <si>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</si>
  <si>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</si>
  <si>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</si>
  <si>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</si>
  <si>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</si>
  <si>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</si>
  <si>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</si>
  <si>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</si>
  <si>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</si>
  <si>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</si>
  <si>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</si>
  <si>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</si>
  <si>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</si>
  <si>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</si>
  <si>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</si>
  <si>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</si>
  <si>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</si>
  <si>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</si>
  <si>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</si>
  <si>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</si>
  <si>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</si>
  <si>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</si>
  <si>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</si>
  <si>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</si>
  <si>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</si>
  <si>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</si>
  <si>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</si>
  <si>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</si>
  <si>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</si>
  <si>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</si>
  <si>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</si>
  <si>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</si>
  <si>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</si>
  <si>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</si>
  <si>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</si>
  <si>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</si>
  <si>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</si>
  <si>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</si>
  <si>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</si>
  <si>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</si>
  <si>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</si>
  <si>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</si>
  <si>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</si>
  <si>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</si>
  <si>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</si>
  <si>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</si>
  <si>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</si>
  <si>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</si>
  <si>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</si>
  <si>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</si>
  <si>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</si>
  <si>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</si>
  <si>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</si>
  <si>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</si>
  <si>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</si>
  <si>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</si>
  <si>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</si>
  <si>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</si>
  <si>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</si>
  <si>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</si>
  <si>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</si>
  <si>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</si>
  <si>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</si>
  <si>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</si>
  <si>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</si>
  <si>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</si>
  <si>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</si>
  <si>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</si>
  <si>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</si>
  <si>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</si>
  <si>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</si>
  <si>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</si>
  <si>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</si>
  <si>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</si>
  <si>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</si>
  <si>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</si>
  <si>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</si>
  <si>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</si>
  <si>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</si>
  <si>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</si>
  <si>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</si>
  <si>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</si>
  <si>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</si>
  <si>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</si>
  <si>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</si>
  <si>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</si>
  <si>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</si>
  <si>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</si>
  <si>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</si>
  <si>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</si>
  <si>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</si>
  <si>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</si>
  <si>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</si>
  <si>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</si>
  <si>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</si>
  <si>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</si>
  <si>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</si>
  <si>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</si>
  <si>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</si>
  <si>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</si>
  <si>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</si>
  <si>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</si>
  <si>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</si>
  <si>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</si>
  <si>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</si>
  <si>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</si>
  <si>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</si>
  <si>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</si>
  <si>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</si>
  <si>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</si>
  <si>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</si>
  <si>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</si>
  <si>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</si>
  <si>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</si>
  <si>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</si>
  <si>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</si>
  <si>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</si>
  <si>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</si>
  <si>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</si>
  <si>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</si>
  <si>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</si>
  <si>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</si>
  <si>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</si>
  <si>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</si>
  <si>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</si>
  <si>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</si>
  <si>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</si>
  <si>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</si>
  <si>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</si>
  <si>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</si>
  <si>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</si>
  <si>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</si>
  <si>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</si>
  <si>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</si>
  <si>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</si>
  <si>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</si>
  <si>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</si>
  <si>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</si>
  <si>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</si>
  <si>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</si>
  <si>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</si>
  <si>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</si>
  <si>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</si>
  <si>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</si>
  <si>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</si>
  <si>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</si>
  <si>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</si>
  <si>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</si>
  <si>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</si>
  <si>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</si>
  <si>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</si>
  <si>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</si>
  <si>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</si>
  <si>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</si>
  <si>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</si>
  <si>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</si>
  <si>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</si>
  <si>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</si>
  <si>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</si>
  <si>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</si>
  <si>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</si>
  <si>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</si>
  <si>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</si>
  <si>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</si>
  <si>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</si>
  <si>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</si>
  <si>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</si>
  <si>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</si>
  <si>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</si>
  <si>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</si>
  <si>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</si>
  <si>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</si>
  <si>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</si>
  <si>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</si>
  <si>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</si>
  <si>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</si>
  <si>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</si>
  <si>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</si>
  <si>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</si>
  <si>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</si>
  <si>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</si>
  <si>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</si>
  <si>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</si>
  <si>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</si>
  <si>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</si>
  <si>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</si>
  <si>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</si>
  <si>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</si>
  <si>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</si>
  <si>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</si>
  <si>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</si>
  <si>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</si>
  <si>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</si>
  <si>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</si>
  <si>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</si>
  <si>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</si>
  <si>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</si>
  <si>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</si>
  <si>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</si>
  <si>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</si>
  <si>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</si>
  <si>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</si>
  <si>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</si>
  <si>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</si>
  <si>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</si>
  <si>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</si>
  <si>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</si>
  <si>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</si>
  <si>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</si>
  <si>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</si>
  <si>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</si>
  <si>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</si>
  <si>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</si>
  <si>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</si>
  <si>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</si>
  <si>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</si>
  <si>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</si>
  <si>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</si>
  <si>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</si>
  <si>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</si>
  <si>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</si>
  <si>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</si>
  <si>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</si>
  <si>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</si>
  <si>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</si>
  <si>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</si>
  <si>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</si>
  <si>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</si>
  <si>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</si>
  <si>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</si>
  <si>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</si>
  <si>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</si>
  <si>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</si>
  <si>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</si>
  <si>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</si>
  <si>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</si>
  <si>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</si>
  <si>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</si>
  <si>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</si>
  <si>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</si>
  <si>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</si>
  <si>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</si>
  <si>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</si>
  <si>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</si>
  <si>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</si>
  <si>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</si>
  <si>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</si>
  <si>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</si>
  <si>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</si>
  <si>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</si>
  <si>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</si>
  <si>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</si>
  <si>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</si>
  <si>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</si>
  <si>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</si>
  <si>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</si>
  <si>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</si>
  <si>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</si>
  <si>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</si>
  <si>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</si>
  <si>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</si>
  <si>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</si>
  <si>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</si>
  <si>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</si>
  <si>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</si>
  <si>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</si>
  <si>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</si>
  <si>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</si>
  <si>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</si>
  <si>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</si>
  <si>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</si>
  <si>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</si>
  <si>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</si>
  <si>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</si>
  <si>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</si>
  <si>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</si>
  <si>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</si>
  <si>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</si>
  <si>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</si>
  <si>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</si>
  <si>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</si>
  <si>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</si>
  <si>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</si>
  <si>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</si>
  <si>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</si>
  <si>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</si>
  <si>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</si>
  <si>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</si>
  <si>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</si>
  <si>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</si>
  <si>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</si>
  <si>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</si>
  <si>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</si>
  <si>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</si>
  <si>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</si>
  <si>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</si>
  <si>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</si>
  <si>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</si>
  <si>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</si>
  <si>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</si>
  <si>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</si>
  <si>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</si>
  <si>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</si>
  <si>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</si>
  <si>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</si>
  <si>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</si>
  <si>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</si>
  <si>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</si>
  <si>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</si>
  <si>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</si>
  <si>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</si>
  <si>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</si>
  <si>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</si>
  <si>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</si>
  <si>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</si>
  <si>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</si>
  <si>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</si>
  <si>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</si>
  <si>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</si>
  <si>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</si>
  <si>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</si>
  <si>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</si>
  <si>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</si>
  <si>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</si>
  <si>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</si>
  <si>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</si>
  <si>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</si>
  <si>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</si>
  <si>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</si>
  <si>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</si>
  <si>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</si>
  <si>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</si>
  <si>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</si>
  <si>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</si>
  <si>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</si>
  <si>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</si>
  <si>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</si>
  <si>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</si>
  <si>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</si>
  <si>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</si>
  <si>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</si>
  <si>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</si>
  <si>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</si>
  <si>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</si>
  <si>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</si>
  <si>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</si>
  <si>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</si>
  <si>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</si>
  <si>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</si>
  <si>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</si>
  <si>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</si>
  <si>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</si>
  <si>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</si>
  <si>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</si>
  <si>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</si>
  <si>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</si>
  <si>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</si>
  <si>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</si>
  <si>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</si>
  <si>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</si>
  <si>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</si>
  <si>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</si>
  <si>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</si>
  <si>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</si>
  <si>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</si>
  <si>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</si>
  <si>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</si>
  <si>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</si>
  <si>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</si>
  <si>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</si>
  <si>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</si>
  <si>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</si>
  <si>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</si>
  <si>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</si>
  <si>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</si>
  <si>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</si>
  <si>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</si>
  <si>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</si>
  <si>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</si>
  <si>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</si>
  <si>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</si>
  <si>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</si>
  <si>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</si>
  <si>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</si>
  <si>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</si>
  <si>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</si>
  <si>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</si>
  <si>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</si>
  <si>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</si>
  <si>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</si>
  <si>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</si>
  <si>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</si>
  <si>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</si>
  <si>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</si>
  <si>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</si>
  <si>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</si>
  <si>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</si>
  <si>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</si>
  <si>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</si>
  <si>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</si>
  <si>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</si>
  <si>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</si>
  <si>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</si>
  <si>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</si>
  <si>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</si>
  <si>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</si>
  <si>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</si>
  <si>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</si>
  <si>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</si>
  <si>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</si>
  <si>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</si>
  <si>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</si>
  <si>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</si>
  <si>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</si>
  <si>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</si>
  <si>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</si>
  <si>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</si>
  <si>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</si>
  <si>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</si>
  <si>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</si>
  <si>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</si>
  <si>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</si>
  <si>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</si>
  <si>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</si>
  <si>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</si>
  <si>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</si>
  <si>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</si>
  <si>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</si>
  <si>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</si>
  <si>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</si>
  <si>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</si>
  <si>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</si>
  <si>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</si>
  <si>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</si>
  <si>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</si>
  <si>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</si>
  <si>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</si>
  <si>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</si>
  <si>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</si>
  <si>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</si>
  <si>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</si>
  <si>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</si>
  <si>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</si>
  <si>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</si>
  <si>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</si>
  <si>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</si>
  <si>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</si>
  <si>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</si>
  <si>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</si>
  <si>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</si>
  <si>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</si>
  <si>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</si>
  <si>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</si>
  <si>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</si>
  <si>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</si>
  <si>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</si>
  <si>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</si>
  <si>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</si>
  <si>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</si>
  <si>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</si>
  <si>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</si>
  <si>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</si>
  <si>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</si>
  <si>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</si>
  <si>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</si>
  <si>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</si>
  <si>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</si>
  <si>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</si>
  <si>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</si>
  <si>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</si>
  <si>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</si>
  <si>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</si>
  <si>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</si>
  <si>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</si>
  <si>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</si>
  <si>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</si>
  <si>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</si>
  <si>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</si>
  <si>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</si>
  <si>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</si>
  <si>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</si>
  <si>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</si>
  <si>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</si>
  <si>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</si>
  <si>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</si>
  <si>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</si>
  <si>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</si>
  <si>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</si>
  <si>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</si>
  <si>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</si>
  <si>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</si>
  <si>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</si>
  <si>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</si>
  <si>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</si>
  <si>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</si>
  <si>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</si>
  <si>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</si>
  <si>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</si>
  <si>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</si>
  <si>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</si>
  <si>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</si>
  <si>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</si>
  <si>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</si>
  <si>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</si>
  <si>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</si>
  <si>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</si>
  <si>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</si>
  <si>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</si>
  <si>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</si>
  <si>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</si>
  <si>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</si>
  <si>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</si>
  <si>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</si>
  <si>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</si>
  <si>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</si>
  <si>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</si>
  <si>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</si>
  <si>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</si>
  <si>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</si>
  <si>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</si>
  <si>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</si>
  <si>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</si>
  <si>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</si>
  <si>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</si>
  <si>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</si>
  <si>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</si>
  <si>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</si>
  <si>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</si>
  <si>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</si>
  <si>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</si>
  <si>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</si>
  <si>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</si>
  <si>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</si>
  <si>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</si>
  <si>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</si>
  <si>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</si>
  <si>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</si>
  <si>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</si>
  <si>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</si>
  <si>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</si>
  <si>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</si>
  <si>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</si>
  <si>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</si>
  <si>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</si>
  <si>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</si>
  <si>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</si>
  <si>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</si>
  <si>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</si>
  <si>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</si>
  <si>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</si>
  <si>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</si>
  <si>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</si>
  <si>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</si>
  <si>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</si>
  <si>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</si>
  <si>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</si>
  <si>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</si>
  <si>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</si>
  <si>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</si>
  <si>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</si>
  <si>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</si>
  <si>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</si>
  <si>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</si>
  <si>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</si>
  <si>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</si>
  <si>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</si>
  <si>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</si>
  <si>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</si>
  <si>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</si>
  <si>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</si>
  <si>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</si>
  <si>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</si>
  <si>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</si>
  <si>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</si>
  <si>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</si>
  <si>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</si>
  <si>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</si>
  <si>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</si>
  <si>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</si>
  <si>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</si>
  <si>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</si>
  <si>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</si>
  <si>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</si>
  <si>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</si>
  <si>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</si>
  <si>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</si>
  <si>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</si>
  <si>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</si>
  <si>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</si>
  <si>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</si>
  <si>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</si>
  <si>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</si>
  <si>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</si>
  <si>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</si>
  <si>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</si>
  <si>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</si>
  <si>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</si>
  <si>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</si>
  <si>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</si>
  <si>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</si>
  <si>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</si>
  <si>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</si>
  <si>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</si>
  <si>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</si>
  <si>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</si>
  <si>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</si>
  <si>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</si>
  <si>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</si>
  <si>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</si>
  <si>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</si>
  <si>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</si>
  <si>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</si>
  <si>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</si>
  <si>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</si>
  <si>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</si>
  <si>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</si>
  <si>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</si>
  <si>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</si>
  <si>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</si>
  <si>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</si>
  <si>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</si>
  <si>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</si>
  <si>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</si>
  <si>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</si>
  <si>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</si>
  <si>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</si>
  <si>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</si>
  <si>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</si>
  <si>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</si>
  <si>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</si>
  <si>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</si>
  <si>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</si>
  <si>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</si>
  <si>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</si>
  <si>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</si>
  <si>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</si>
  <si>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</si>
  <si>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</si>
  <si>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</si>
  <si>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</si>
  <si>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</si>
  <si>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</si>
  <si>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</si>
  <si>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</si>
  <si>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</si>
  <si>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</si>
  <si>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</si>
  <si>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</si>
  <si>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</si>
  <si>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</si>
  <si>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</si>
  <si>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</si>
  <si>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</si>
  <si>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</si>
  <si>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</si>
  <si>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</si>
  <si>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</si>
  <si>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</si>
  <si>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</si>
  <si>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</si>
  <si>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</si>
  <si>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</si>
  <si>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</si>
  <si>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</si>
  <si>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</si>
  <si>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</si>
  <si>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</si>
  <si>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</si>
  <si>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</si>
  <si>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</si>
  <si>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</si>
  <si>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</si>
  <si>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</si>
  <si>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</si>
  <si>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</si>
  <si>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</si>
  <si>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</si>
  <si>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</si>
  <si>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</si>
  <si>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</si>
  <si>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</si>
  <si>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</si>
  <si>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</si>
  <si>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</si>
  <si>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</si>
  <si>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</si>
  <si>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</si>
  <si>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</si>
  <si>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</si>
  <si>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</si>
  <si>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</si>
  <si>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</si>
  <si>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</si>
  <si>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</si>
  <si>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</si>
  <si>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</si>
  <si>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</si>
  <si>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</si>
  <si>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</si>
  <si>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</si>
  <si>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</si>
  <si>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</si>
  <si>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</si>
  <si>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</si>
  <si>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</si>
  <si>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</si>
  <si>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</si>
  <si>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</si>
  <si>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</si>
  <si>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</si>
  <si>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</si>
  <si>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</si>
  <si>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</si>
  <si>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</si>
  <si>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</si>
  <si>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</si>
  <si>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</si>
  <si>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</si>
  <si>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</si>
  <si>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</si>
  <si>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</si>
  <si>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</si>
  <si>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</si>
  <si>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</si>
  <si>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</si>
  <si>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</si>
  <si>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</si>
  <si>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</si>
  <si>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</si>
  <si>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</si>
  <si>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</si>
  <si>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</si>
  <si>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</si>
  <si>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</si>
  <si>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</si>
  <si>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</si>
  <si>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</si>
  <si>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</si>
  <si>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</si>
  <si>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</si>
  <si>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</si>
  <si>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</si>
  <si>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</si>
  <si>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</si>
  <si>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</si>
  <si>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</si>
  <si>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</si>
  <si>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</si>
  <si>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</si>
  <si>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</si>
  <si>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</si>
  <si>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</si>
  <si>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</si>
  <si>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</si>
  <si>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</si>
  <si>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</si>
  <si>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</si>
  <si>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</si>
  <si>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</si>
  <si>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</si>
  <si>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</si>
  <si>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</si>
  <si>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</si>
  <si>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</si>
  <si>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</si>
  <si>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</si>
  <si>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</si>
  <si>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</si>
  <si>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</si>
  <si>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</si>
  <si>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</si>
  <si>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</si>
  <si>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</si>
  <si>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</si>
  <si>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</si>
  <si>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</si>
  <si>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</si>
  <si>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</si>
  <si>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</si>
  <si>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</si>
  <si>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</si>
  <si>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</si>
  <si>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</si>
  <si>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</si>
  <si>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</si>
  <si>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</si>
  <si>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</si>
  <si>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</si>
  <si>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</si>
  <si>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</si>
  <si>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</si>
  <si>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</si>
  <si>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</si>
  <si>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</si>
  <si>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</si>
  <si>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</si>
  <si>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</si>
  <si>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</si>
  <si>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</si>
  <si>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</si>
  <si>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</si>
  <si>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</si>
  <si>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</si>
  <si>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</si>
  <si>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</si>
  <si>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</si>
  <si>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</si>
  <si>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</si>
  <si>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</si>
  <si>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</si>
  <si>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</si>
  <si>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</si>
  <si>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</si>
  <si>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</si>
  <si>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</si>
  <si>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</si>
  <si>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</si>
  <si>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</si>
  <si>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</si>
  <si>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</si>
  <si>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</si>
  <si>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</si>
  <si>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</si>
  <si>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</si>
  <si>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</si>
  <si>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</si>
  <si>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</si>
  <si>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</si>
  <si>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</si>
  <si>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</si>
  <si>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</si>
  <si>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</si>
  <si>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</si>
  <si>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</si>
  <si>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</si>
  <si>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</si>
  <si>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</si>
  <si>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</si>
  <si>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</si>
  <si>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</si>
  <si>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</si>
  <si>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</si>
  <si>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</si>
  <si>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</si>
  <si>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</si>
  <si>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</si>
  <si>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</si>
  <si>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</si>
  <si>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</si>
  <si>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</si>
  <si>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</si>
  <si>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</si>
  <si>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</si>
  <si>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</si>
  <si>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</si>
  <si>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</si>
  <si>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</si>
  <si>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</si>
  <si>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</si>
  <si>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</si>
  <si>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</si>
  <si>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</si>
  <si>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</si>
  <si>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</si>
  <si>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</si>
  <si>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</si>
  <si>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</si>
  <si>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</si>
  <si>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</si>
  <si>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</si>
  <si>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</si>
  <si>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</si>
  <si>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</si>
  <si>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</si>
  <si>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</si>
  <si>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</si>
  <si>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</si>
  <si>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</si>
  <si>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</si>
  <si>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</si>
  <si>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</si>
  <si>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</si>
  <si>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</si>
  <si>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</si>
  <si>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</si>
  <si>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</si>
  <si>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</si>
  <si>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</si>
  <si>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</si>
  <si>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</si>
  <si>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</si>
  <si>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</si>
  <si>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</si>
  <si>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</si>
  <si>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</si>
  <si>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</si>
  <si>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</si>
  <si>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</si>
  <si>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</si>
  <si>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</si>
  <si>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</si>
  <si>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</si>
  <si>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</si>
  <si>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</si>
  <si>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</si>
  <si>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</si>
  <si>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</si>
  <si>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</si>
  <si>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</si>
  <si>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</si>
  <si>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</si>
  <si>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</si>
  <si>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</si>
  <si>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</si>
  <si>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</si>
  <si>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</si>
  <si>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</si>
  <si>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</si>
  <si>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</si>
  <si>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</si>
  <si>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</si>
  <si>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</si>
  <si>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</si>
  <si>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</si>
  <si>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</si>
  <si>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</si>
  <si>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</si>
  <si>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</si>
  <si>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</si>
  <si>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</si>
  <si>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</si>
  <si>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</si>
  <si>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</si>
  <si>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</si>
  <si>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</si>
  <si>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</si>
  <si>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</si>
  <si>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</si>
  <si>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</si>
  <si>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</si>
  <si>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</si>
  <si>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</si>
  <si>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</si>
  <si>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</si>
  <si>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</si>
  <si>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</si>
  <si>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</si>
  <si>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</si>
  <si>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</si>
  <si>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</si>
  <si>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</si>
  <si>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</si>
  <si>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</si>
  <si>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</si>
  <si>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</si>
  <si>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</si>
  <si>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</si>
  <si>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</si>
  <si>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</si>
  <si>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</si>
  <si>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</si>
  <si>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</si>
  <si>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</si>
  <si>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</si>
  <si>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</si>
  <si>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</si>
  <si>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</si>
  <si>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</si>
  <si>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</si>
  <si>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</si>
  <si>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</si>
  <si>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</si>
  <si>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</si>
  <si>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</si>
  <si>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</si>
  <si>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</si>
  <si>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</si>
  <si>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</si>
  <si>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</si>
  <si>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</si>
  <si>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</si>
  <si>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</si>
  <si>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</si>
  <si>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</si>
  <si>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</si>
  <si>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</si>
  <si>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</si>
  <si>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</si>
  <si>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</si>
  <si>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</si>
  <si>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</si>
  <si>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</si>
  <si>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</si>
  <si>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</si>
  <si>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</si>
  <si>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</si>
  <si>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</si>
  <si>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</si>
  <si>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</si>
  <si>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</si>
  <si>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</si>
  <si>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</si>
  <si>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</si>
  <si>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</si>
  <si>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</si>
  <si>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</si>
  <si>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</si>
  <si>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</si>
  <si>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</si>
  <si>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</si>
  <si>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</si>
  <si>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</si>
  <si>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</si>
  <si>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</si>
  <si>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</si>
  <si>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</si>
  <si>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</si>
  <si>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</si>
  <si>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</si>
  <si>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</si>
  <si>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</si>
  <si>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</si>
  <si>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</si>
  <si>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</si>
  <si>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</si>
  <si>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</si>
  <si>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</si>
  <si>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</si>
  <si>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</si>
  <si>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</si>
  <si>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</si>
  <si>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</si>
  <si>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</si>
  <si>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</si>
  <si>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</si>
  <si>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</si>
  <si>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</si>
  <si>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</si>
  <si>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</si>
  <si>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</si>
  <si>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</si>
  <si>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</si>
  <si>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</si>
  <si>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</si>
  <si>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</si>
  <si>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</si>
  <si>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</si>
  <si>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</si>
  <si>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</si>
  <si>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</si>
  <si>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</si>
  <si>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</si>
  <si>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</si>
  <si>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</si>
  <si>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</si>
  <si>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</si>
  <si>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</si>
  <si>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</si>
  <si>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</si>
  <si>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</si>
  <si>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</si>
  <si>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</si>
  <si>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</si>
  <si>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</si>
  <si>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</si>
  <si>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</si>
  <si>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</si>
  <si>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</si>
  <si>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</si>
  <si>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</si>
  <si>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</si>
  <si>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</si>
  <si>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</si>
  <si>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</si>
  <si>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</si>
  <si>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</si>
  <si>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</si>
  <si>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</si>
  <si>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</si>
  <si>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</si>
  <si>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</si>
  <si>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</si>
  <si>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</si>
  <si>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</si>
  <si>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</si>
  <si>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</si>
  <si>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</si>
  <si>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</si>
  <si>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</si>
  <si>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</si>
  <si>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</si>
  <si>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</si>
  <si>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</si>
  <si>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</si>
  <si>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</si>
  <si>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</si>
  <si>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</si>
  <si>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</si>
  <si>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</si>
  <si>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</si>
  <si>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</si>
  <si>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</si>
  <si>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</si>
  <si>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</si>
  <si>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</si>
  <si>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</si>
  <si>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</si>
  <si>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</si>
  <si>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</si>
  <si>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</si>
  <si>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</si>
  <si>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</si>
  <si>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</si>
  <si>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</si>
  <si>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</si>
  <si>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</si>
  <si>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</si>
  <si>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</si>
  <si>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</si>
  <si>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</si>
  <si>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</si>
  <si>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</si>
  <si>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</si>
  <si>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</si>
  <si>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</si>
  <si>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</si>
  <si>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</si>
  <si>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</si>
  <si>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</si>
  <si>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</si>
  <si>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</si>
  <si>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</si>
  <si>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</si>
  <si>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</si>
  <si>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</si>
  <si>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</si>
  <si>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</si>
  <si>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</si>
  <si>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</si>
  <si>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</si>
  <si>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</si>
  <si>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</si>
  <si>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</si>
  <si>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</si>
  <si>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</si>
  <si>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</si>
  <si>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</si>
  <si>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</si>
  <si>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</si>
  <si>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</si>
  <si>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</si>
  <si>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</si>
  <si>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</si>
  <si>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</si>
  <si>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</si>
  <si>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</si>
  <si>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</si>
  <si>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</si>
  <si>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</si>
  <si>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</si>
  <si>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</si>
  <si>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</si>
  <si>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</si>
  <si>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</si>
  <si>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</si>
  <si>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</si>
  <si>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</si>
  <si>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</si>
  <si>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</si>
  <si>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</si>
  <si>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</si>
  <si>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</si>
  <si>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</si>
  <si>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</si>
  <si>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</si>
  <si>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</si>
  <si>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</si>
  <si>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</si>
  <si>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</si>
  <si>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</si>
  <si>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</si>
  <si>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</si>
  <si>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</si>
  <si>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</si>
  <si>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</si>
  <si>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</si>
  <si>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</si>
  <si>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</si>
  <si>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</si>
  <si>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</si>
  <si>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</si>
  <si>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</si>
  <si>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</si>
  <si>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</si>
  <si>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</si>
  <si>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</si>
  <si>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</si>
  <si>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</si>
  <si>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</si>
  <si>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</si>
  <si>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</si>
  <si>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</si>
  <si>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</si>
  <si>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</si>
  <si>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</si>
  <si>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</si>
  <si>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</si>
  <si>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</si>
  <si>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</si>
  <si>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</si>
  <si>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</si>
  <si>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</si>
  <si>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</si>
  <si>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</si>
  <si>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</si>
  <si>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</si>
  <si>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</si>
  <si>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</si>
  <si>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</si>
  <si>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</si>
  <si>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</si>
  <si>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</si>
  <si>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</si>
  <si>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</si>
  <si>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</si>
  <si>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</si>
  <si>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</si>
  <si>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</si>
  <si>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</si>
  <si>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</si>
  <si>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</si>
  <si>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</si>
  <si>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</si>
  <si>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</si>
  <si>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</si>
  <si>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</si>
  <si>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</si>
  <si>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</si>
  <si>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</si>
  <si>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</si>
  <si>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</si>
  <si>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</si>
  <si>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</si>
  <si>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</si>
  <si>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</si>
  <si>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</si>
  <si>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</si>
  <si>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</si>
  <si>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</si>
  <si>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</si>
  <si>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</si>
  <si>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</si>
  <si>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</si>
  <si>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</si>
  <si>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</si>
  <si>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</si>
  <si>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</si>
  <si>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</si>
  <si>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</si>
  <si>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</si>
  <si>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</si>
  <si>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</si>
  <si>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</si>
  <si>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</si>
  <si>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</si>
  <si>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</si>
  <si>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</si>
  <si>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</si>
  <si>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</si>
  <si>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</si>
  <si>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</si>
  <si>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</si>
  <si>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</si>
  <si>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</si>
  <si>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</si>
  <si>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</si>
  <si>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</si>
  <si>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</si>
  <si>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</si>
  <si>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</si>
  <si>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</si>
  <si>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</si>
  <si>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</si>
  <si>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</si>
  <si>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</si>
  <si>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</si>
  <si>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</si>
  <si>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</si>
  <si>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</si>
  <si>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</si>
  <si>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</si>
  <si>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</si>
  <si>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</si>
  <si>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</si>
  <si>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</si>
  <si>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</si>
  <si>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</si>
  <si>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</si>
  <si>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</si>
  <si>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</si>
  <si>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</si>
  <si>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</si>
  <si>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</si>
  <si>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</si>
  <si>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</si>
  <si>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</si>
  <si>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</si>
  <si>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</si>
  <si>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</si>
  <si>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</si>
  <si>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</si>
  <si>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</si>
  <si>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</si>
  <si>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</si>
  <si>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</si>
  <si>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</si>
  <si>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</si>
  <si>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</si>
  <si>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</si>
  <si>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</si>
  <si>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</si>
  <si>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</si>
  <si>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</si>
  <si>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</si>
  <si>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</si>
  <si>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</si>
  <si>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</si>
  <si>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</si>
  <si>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</si>
  <si>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</si>
  <si>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</si>
  <si>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</si>
  <si>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</si>
  <si>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</si>
  <si>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</si>
  <si>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</si>
  <si>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</si>
  <si>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</si>
  <si>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</si>
  <si>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</si>
  <si>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</si>
  <si>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</si>
  <si>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</si>
  <si>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</si>
  <si>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</si>
  <si>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</si>
  <si>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</si>
  <si>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</si>
  <si>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</si>
  <si>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</si>
  <si>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</si>
  <si>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</si>
  <si>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</si>
  <si>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</si>
  <si>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</si>
  <si>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</si>
  <si>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</si>
  <si>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</si>
  <si>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</si>
  <si>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</si>
  <si>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</si>
  <si>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</si>
  <si>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</si>
  <si>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</si>
  <si>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</si>
  <si>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</si>
  <si>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</si>
  <si>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</si>
  <si>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</si>
  <si>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</si>
  <si>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</si>
  <si>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</si>
  <si>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</si>
  <si>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</si>
  <si>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</si>
  <si>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</si>
  <si>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</si>
  <si>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</si>
  <si>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</si>
  <si>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</si>
  <si>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</si>
  <si>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</si>
  <si>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</si>
  <si>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</si>
  <si>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</si>
  <si>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</si>
  <si>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</si>
  <si>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</si>
  <si>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</si>
  <si>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</si>
  <si>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</si>
  <si>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</si>
  <si>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</si>
  <si>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</si>
  <si>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</si>
  <si>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</si>
  <si>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</si>
  <si>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</si>
  <si>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</si>
  <si>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</si>
  <si>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</si>
  <si>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</si>
  <si>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</si>
  <si>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</si>
  <si>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</si>
  <si>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</si>
  <si>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</si>
  <si>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</si>
  <si>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</si>
  <si>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</si>
  <si>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</si>
  <si>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</si>
  <si>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</si>
  <si>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</si>
  <si>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</si>
  <si>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</si>
  <si>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</si>
  <si>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</si>
  <si>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</si>
  <si>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</si>
  <si>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</si>
  <si>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</si>
  <si>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</si>
  <si>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</si>
  <si>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</si>
  <si>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</si>
  <si>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</si>
  <si>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</si>
  <si>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</si>
  <si>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</si>
  <si>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</si>
  <si>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</si>
  <si>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</si>
  <si>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</si>
  <si>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</si>
  <si>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</si>
  <si>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</si>
  <si>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</si>
  <si>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</si>
  <si>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</si>
  <si>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</si>
  <si>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</si>
  <si>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</si>
  <si>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</si>
  <si>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</si>
  <si>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</si>
  <si>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</si>
  <si>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</si>
  <si>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</si>
  <si>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</si>
  <si>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</si>
  <si>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</si>
  <si>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</si>
  <si>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</si>
  <si>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</si>
  <si>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</si>
  <si>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</si>
  <si>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</si>
  <si>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</si>
  <si>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</si>
  <si>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</si>
  <si>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</si>
  <si>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</si>
  <si>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</si>
  <si>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</si>
  <si>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</si>
  <si>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</si>
  <si>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</si>
  <si>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</si>
  <si>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</si>
  <si>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</si>
  <si>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</si>
  <si>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</si>
  <si>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</si>
  <si>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</si>
  <si>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</si>
  <si>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</si>
  <si>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</si>
  <si>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</si>
  <si>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</si>
  <si>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</si>
  <si>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</si>
  <si>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</si>
  <si>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</si>
  <si>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</si>
  <si>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</si>
  <si>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</si>
  <si>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</si>
  <si>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</si>
  <si>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</si>
  <si>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</si>
  <si>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</si>
  <si>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</si>
  <si>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</si>
  <si>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</si>
  <si>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</si>
  <si>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</si>
  <si>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</si>
  <si>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</si>
  <si>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</si>
  <si>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</si>
  <si>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</si>
  <si>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</si>
  <si>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</si>
  <si>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</si>
  <si>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</si>
  <si>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</si>
  <si>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</si>
  <si>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</si>
  <si>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</si>
  <si>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</si>
  <si>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</si>
  <si>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</si>
  <si>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</si>
  <si>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</si>
  <si>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</si>
  <si>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</si>
  <si>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</si>
  <si>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</si>
  <si>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</si>
  <si>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</si>
  <si>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</si>
  <si>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</si>
  <si>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</si>
  <si>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</si>
  <si>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</si>
  <si>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</si>
  <si>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</si>
  <si>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</si>
  <si>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</si>
  <si>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</si>
  <si>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</si>
  <si>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</si>
  <si>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</si>
  <si>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</si>
  <si>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</si>
  <si>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</si>
  <si>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</si>
  <si>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</si>
  <si>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</si>
  <si>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</si>
  <si>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</si>
  <si>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</si>
  <si>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</si>
  <si>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</si>
  <si>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</si>
  <si>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</si>
  <si>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</si>
  <si>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</si>
  <si>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</si>
  <si>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</si>
  <si>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</si>
  <si>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</si>
  <si>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</si>
  <si>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</si>
  <si>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</si>
  <si>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</si>
  <si>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</si>
  <si>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</si>
  <si>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</si>
  <si>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</si>
  <si>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</si>
  <si>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</si>
  <si>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</si>
  <si>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</si>
  <si>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</si>
  <si>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</si>
  <si>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</si>
  <si>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</si>
  <si>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</si>
  <si>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</si>
  <si>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</si>
  <si>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</si>
  <si>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</si>
  <si>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</si>
  <si>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</si>
  <si>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</si>
  <si>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</si>
  <si>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</si>
  <si>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</si>
  <si>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</si>
  <si>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</si>
  <si>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</si>
  <si>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</si>
  <si>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</si>
  <si>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</si>
  <si>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</si>
  <si>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</si>
  <si>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</si>
  <si>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</si>
  <si>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</si>
  <si>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</si>
  <si>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</si>
  <si>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</si>
  <si>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</si>
  <si>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</si>
  <si>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</si>
  <si>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</si>
  <si>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</si>
  <si>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</si>
  <si>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</si>
  <si>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</si>
  <si>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</si>
  <si>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</si>
  <si>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</si>
  <si>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</si>
  <si>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</si>
  <si>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</si>
  <si>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</si>
  <si>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</si>
  <si>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</si>
  <si>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</si>
  <si>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</si>
  <si>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</si>
  <si>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</si>
  <si>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</si>
  <si>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</si>
  <si>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</si>
  <si>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</si>
  <si>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</si>
  <si>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</si>
  <si>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</si>
  <si>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</si>
  <si>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</si>
  <si>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</si>
  <si>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</si>
  <si>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</si>
  <si>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</si>
  <si>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</si>
  <si>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</si>
  <si>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</si>
  <si>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</si>
  <si>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</si>
  <si>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</si>
  <si>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</si>
  <si>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</si>
  <si>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</si>
  <si>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</si>
  <si>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</si>
  <si>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</si>
  <si>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</si>
  <si>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</si>
  <si>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</si>
  <si>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</si>
  <si>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</si>
  <si>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</si>
  <si>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</si>
  <si>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</si>
  <si>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</si>
  <si>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</si>
  <si>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</si>
  <si>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</si>
  <si>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</si>
  <si>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</si>
  <si>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</si>
  <si>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</si>
  <si>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</si>
  <si>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</si>
  <si>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</si>
  <si>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</si>
  <si>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</si>
  <si>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</si>
  <si>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</si>
  <si>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</si>
  <si>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</si>
  <si>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</si>
  <si>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</si>
  <si>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</si>
  <si>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</si>
  <si>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</si>
  <si>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</si>
  <si>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</si>
  <si>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</si>
  <si>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</si>
  <si>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</si>
  <si>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</si>
  <si>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</si>
  <si>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</si>
  <si>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</si>
  <si>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</si>
  <si>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</si>
  <si>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</si>
  <si>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</si>
  <si>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</si>
  <si>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</si>
  <si>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</si>
  <si>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</si>
  <si>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</si>
  <si>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</si>
  <si>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</si>
  <si>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</si>
  <si>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</si>
  <si>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</si>
  <si>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</si>
  <si>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</si>
  <si>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</si>
  <si>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</si>
  <si>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</si>
  <si>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</si>
  <si>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</si>
  <si>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</si>
  <si>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</si>
  <si>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</si>
  <si>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</si>
  <si>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</si>
  <si>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</si>
  <si>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</si>
  <si>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</si>
  <si>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</si>
  <si>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</si>
  <si>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</si>
  <si>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</si>
  <si>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</si>
  <si>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</si>
  <si>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</si>
  <si>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</si>
  <si>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</si>
  <si>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</si>
  <si>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</si>
  <si>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</si>
  <si>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</si>
  <si>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</si>
  <si>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</si>
  <si>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</si>
  <si>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</si>
  <si>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</si>
  <si>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</si>
  <si>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</si>
  <si>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</si>
  <si>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</si>
  <si>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</si>
  <si>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</si>
  <si>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</si>
  <si>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</si>
  <si>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</si>
  <si>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</si>
  <si>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</si>
  <si>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</si>
  <si>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</si>
  <si>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</si>
  <si>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</si>
  <si>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</si>
  <si>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</si>
  <si>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</si>
  <si>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</si>
  <si>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</si>
  <si>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</si>
  <si>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</si>
  <si>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</si>
  <si>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</si>
  <si>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</si>
  <si>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</si>
  <si>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</si>
  <si>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</si>
  <si>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</si>
  <si>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</si>
  <si>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</si>
  <si>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</si>
  <si>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</si>
  <si>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</si>
  <si>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</si>
  <si>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</si>
  <si>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</si>
  <si>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</si>
  <si>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</si>
  <si>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</si>
  <si>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</si>
  <si>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</si>
  <si>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</si>
  <si>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</si>
  <si>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</si>
  <si>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</si>
  <si>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</si>
  <si>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</si>
  <si>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</si>
  <si>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</si>
  <si>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</si>
  <si>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</si>
  <si>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</si>
  <si>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</si>
  <si>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</si>
  <si>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</si>
  <si>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</si>
  <si>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</si>
  <si>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</si>
  <si>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</si>
  <si>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</si>
  <si>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</si>
  <si>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</si>
  <si>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</si>
  <si>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</si>
  <si>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</si>
  <si>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</si>
  <si>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</si>
  <si>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</si>
  <si>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</si>
  <si>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</si>
  <si>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</si>
  <si>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</si>
  <si>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</si>
  <si>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</si>
  <si>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</si>
  <si>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</si>
  <si>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</si>
  <si>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</si>
  <si>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</si>
  <si>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</si>
  <si>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</si>
  <si>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</si>
  <si>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</si>
  <si>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</si>
  <si>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</si>
  <si>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</si>
  <si>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</si>
  <si>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</si>
  <si>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</si>
  <si>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</si>
  <si>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</si>
  <si>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</si>
  <si>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</si>
  <si>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</si>
  <si>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</si>
  <si>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</si>
  <si>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</si>
  <si>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</si>
  <si>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</si>
  <si>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</si>
  <si>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</si>
  <si>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</si>
  <si>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</si>
  <si>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</si>
  <si>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</si>
  <si>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</si>
  <si>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</si>
  <si>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</si>
  <si>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</si>
  <si>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</si>
  <si>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</si>
  <si>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</si>
  <si>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</si>
  <si>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</si>
  <si>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</si>
  <si>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</si>
  <si>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</si>
  <si>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</si>
  <si>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</si>
  <si>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</si>
  <si>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</si>
  <si>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</si>
  <si>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</si>
  <si>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</si>
  <si>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</si>
  <si>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</si>
  <si>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</si>
  <si>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</si>
  <si>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</si>
  <si>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</si>
  <si>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</si>
  <si>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</si>
  <si>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</si>
  <si>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</si>
  <si>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</si>
  <si>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</si>
  <si>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</si>
  <si>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</si>
  <si>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</si>
  <si>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</si>
  <si>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</si>
  <si>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</si>
  <si>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</si>
  <si>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</si>
  <si>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</si>
  <si>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</si>
  <si>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</si>
  <si>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</si>
  <si>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</si>
  <si>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</si>
  <si>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</si>
  <si>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</si>
  <si>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</si>
  <si>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</si>
  <si>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</si>
  <si>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</si>
  <si>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</si>
  <si>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</si>
  <si>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</si>
  <si>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</si>
  <si>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</si>
  <si>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</si>
  <si>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</si>
  <si>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</si>
  <si>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</si>
  <si>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</si>
  <si>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</si>
  <si>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</si>
  <si>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</si>
  <si>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</si>
  <si>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</si>
  <si>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</si>
  <si>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</si>
  <si>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</si>
  <si>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</si>
  <si>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</si>
  <si>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</si>
  <si>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</si>
  <si>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</si>
  <si>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</si>
  <si>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</si>
  <si>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</si>
  <si>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</si>
  <si>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</si>
  <si>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</si>
  <si>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</si>
  <si>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</si>
  <si>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</si>
  <si>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</si>
  <si>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</si>
  <si>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</si>
  <si>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</si>
  <si>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</si>
  <si>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</si>
  <si>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</si>
  <si>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</si>
  <si>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</si>
  <si>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</si>
  <si>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</si>
  <si>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</si>
  <si>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</si>
  <si>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</si>
  <si>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</si>
  <si>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</si>
  <si>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</si>
  <si>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</si>
  <si>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</si>
  <si>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</si>
  <si>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</si>
  <si>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</si>
  <si>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</si>
  <si>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</si>
  <si>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</si>
  <si>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</si>
  <si>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</si>
  <si>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</si>
  <si>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</si>
  <si>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</si>
  <si>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</si>
  <si>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</si>
  <si>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</si>
  <si>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</si>
  <si>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</si>
  <si>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</si>
  <si>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</si>
  <si>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</si>
  <si>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</si>
  <si>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</si>
  <si>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</si>
  <si>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</si>
  <si>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</si>
  <si>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</si>
  <si>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</si>
  <si>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</si>
  <si>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</si>
  <si>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</si>
  <si>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</si>
  <si>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</si>
  <si>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</si>
  <si>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</si>
  <si>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</si>
  <si>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</si>
  <si>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</si>
  <si>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</si>
  <si>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</si>
  <si>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</si>
  <si>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</si>
  <si>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</si>
  <si>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</si>
  <si>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</si>
  <si>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</si>
  <si>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</si>
  <si>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</si>
  <si>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</si>
  <si>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</si>
  <si>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</si>
  <si>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</si>
  <si>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</si>
  <si>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</si>
  <si>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</si>
  <si>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</si>
  <si>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</si>
  <si>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</si>
  <si>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</si>
  <si>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</si>
  <si>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</si>
  <si>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</si>
  <si>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</si>
  <si>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</si>
  <si>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</si>
  <si>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</si>
  <si>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</si>
  <si>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</si>
  <si>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</si>
  <si>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</si>
  <si>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</si>
  <si>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</si>
  <si>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</si>
  <si>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</si>
  <si>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</si>
  <si>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</si>
  <si>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</si>
  <si>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</si>
  <si>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</si>
  <si>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</si>
  <si>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</si>
  <si>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</si>
  <si>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</si>
  <si>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</si>
  <si>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</si>
  <si>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</si>
  <si>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</si>
  <si>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</si>
  <si>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</si>
  <si>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</si>
  <si>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</si>
  <si>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</si>
  <si>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</si>
  <si>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</si>
  <si>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</si>
  <si>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</si>
  <si>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</si>
  <si>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</si>
  <si>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</si>
  <si>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</si>
  <si>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</si>
  <si>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</si>
  <si>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</si>
  <si>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</si>
  <si>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</si>
  <si>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</si>
  <si>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</si>
  <si>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</si>
  <si>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</si>
  <si>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</si>
  <si>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</si>
  <si>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</si>
  <si>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</si>
  <si>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</si>
  <si>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</si>
  <si>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</si>
  <si>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</si>
  <si>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</si>
  <si>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</si>
  <si>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</si>
  <si>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</si>
  <si>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</si>
  <si>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</si>
  <si>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</si>
  <si>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</si>
  <si>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</si>
  <si>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</si>
  <si>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</si>
  <si>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</si>
  <si>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</si>
  <si>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</si>
  <si>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</si>
  <si>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</si>
  <si>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</si>
  <si>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</si>
  <si>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</si>
  <si>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</si>
  <si>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</si>
  <si>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</si>
  <si>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</si>
  <si>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</si>
  <si>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</si>
  <si>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</si>
  <si>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</si>
  <si>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</si>
  <si>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</si>
  <si>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</si>
  <si>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</si>
  <si>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</si>
  <si>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</si>
  <si>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</si>
  <si>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</si>
  <si>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</si>
  <si>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</si>
  <si>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</si>
  <si>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</si>
  <si>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</si>
  <si>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</si>
  <si>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</si>
  <si>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</si>
  <si>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</si>
  <si>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</si>
  <si>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</si>
  <si>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</si>
  <si>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</si>
  <si>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</si>
  <si>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</si>
  <si>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</si>
  <si>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</si>
  <si>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</si>
  <si>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</si>
  <si>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</si>
  <si>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</si>
  <si>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</si>
  <si>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</si>
  <si>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</si>
  <si>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</si>
  <si>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</si>
  <si>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</si>
  <si>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</si>
  <si>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</si>
  <si>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</si>
  <si>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</si>
  <si>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</si>
  <si>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</si>
  <si>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</si>
  <si>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</si>
  <si>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</si>
  <si>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</si>
  <si>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</si>
  <si>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</si>
  <si>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</si>
  <si>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</si>
  <si>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</si>
  <si>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</si>
  <si>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</si>
  <si>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</si>
  <si>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</si>
  <si>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</si>
  <si>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</si>
  <si>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</si>
  <si>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</si>
  <si>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</si>
  <si>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</si>
  <si>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</si>
  <si>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</si>
  <si>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</si>
  <si>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</si>
  <si>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</si>
  <si>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</si>
  <si>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</si>
  <si>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</si>
  <si>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</si>
  <si>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</si>
  <si>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</si>
  <si>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</si>
  <si>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</si>
  <si>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</si>
  <si>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</si>
  <si>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</si>
  <si>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</si>
  <si>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</si>
  <si>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</si>
  <si>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</si>
  <si>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</si>
  <si>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</si>
  <si>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</si>
  <si>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</si>
  <si>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</si>
  <si>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</si>
  <si>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</si>
  <si>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</si>
  <si>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</si>
  <si>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</si>
  <si>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</si>
  <si>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</si>
  <si>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</si>
  <si>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</si>
  <si>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</si>
  <si>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</si>
  <si>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</si>
  <si>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</si>
  <si>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</si>
  <si>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</si>
  <si>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</si>
  <si>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</si>
  <si>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</si>
  <si>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</si>
  <si>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</si>
  <si>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</si>
  <si>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</si>
  <si>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</si>
  <si>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</si>
  <si>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</si>
  <si>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</si>
  <si>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</si>
  <si>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</si>
  <si>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</si>
  <si>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</si>
  <si>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</si>
  <si>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</si>
  <si>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</si>
  <si>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</si>
  <si>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</si>
  <si>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</si>
  <si>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</si>
  <si>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</si>
  <si>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</si>
  <si>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</si>
  <si>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</si>
  <si>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</si>
  <si>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</si>
  <si>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</si>
  <si>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</si>
  <si>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</si>
  <si>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</si>
  <si>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</si>
  <si>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</si>
  <si>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</si>
  <si>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</si>
  <si>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</si>
  <si>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</si>
  <si>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</si>
  <si>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</si>
  <si>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</si>
  <si>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</si>
  <si>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</si>
  <si>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</si>
  <si>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</si>
  <si>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</si>
  <si>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</si>
  <si>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</si>
  <si>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</si>
  <si>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</si>
  <si>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</si>
  <si>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</si>
  <si>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</si>
  <si>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</si>
  <si>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</si>
  <si>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</si>
  <si>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</si>
  <si>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</si>
  <si>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</si>
  <si>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</si>
  <si>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</si>
  <si>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</si>
  <si>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</si>
  <si>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</si>
  <si>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</si>
  <si>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</si>
  <si>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</si>
  <si>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</si>
  <si>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</si>
  <si>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</si>
  <si>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</si>
  <si>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</si>
  <si>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</si>
  <si>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</si>
  <si>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</si>
  <si>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</si>
  <si>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</si>
  <si>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</si>
  <si>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</si>
  <si>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</si>
  <si>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</si>
  <si>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</si>
  <si>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</si>
  <si>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</si>
  <si>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</si>
  <si>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</si>
  <si>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</si>
  <si>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</si>
  <si>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</si>
  <si>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</si>
  <si>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</si>
  <si>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</si>
  <si>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</si>
  <si>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</si>
  <si>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</si>
  <si>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</si>
  <si>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</si>
  <si>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</si>
  <si>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</si>
  <si>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</si>
  <si>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</si>
  <si>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</si>
  <si>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</si>
  <si>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</si>
  <si>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</si>
  <si>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</si>
  <si>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</si>
  <si>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</si>
  <si>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</si>
  <si>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</si>
  <si>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</si>
  <si>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</si>
  <si>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</si>
  <si>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</si>
  <si>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</si>
  <si>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</si>
  <si>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</si>
  <si>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</si>
  <si>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</si>
  <si>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</si>
  <si>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</si>
  <si>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</si>
  <si>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</si>
  <si>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</si>
  <si>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</si>
  <si>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</si>
  <si>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</si>
  <si>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</si>
  <si>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</si>
  <si>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</si>
  <si>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</si>
  <si>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</si>
  <si>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</si>
  <si>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</si>
  <si>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</si>
  <si>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</si>
  <si>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</si>
  <si>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</si>
  <si>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</si>
  <si>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</si>
  <si>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</si>
  <si>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</si>
  <si>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</si>
  <si>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</si>
  <si>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</si>
  <si>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</si>
  <si>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</si>
  <si>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</si>
  <si>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</si>
  <si>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</si>
  <si>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</si>
  <si>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</si>
  <si>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</si>
  <si>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</si>
  <si>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</si>
  <si>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</si>
  <si>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</si>
  <si>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</si>
  <si>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</si>
  <si>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</si>
  <si>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</si>
  <si>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</si>
  <si>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</si>
  <si>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</si>
  <si>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</si>
  <si>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</si>
  <si>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</si>
  <si>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</si>
  <si>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</si>
  <si>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</si>
  <si>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</si>
  <si>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</si>
  <si>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</si>
  <si>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</si>
  <si>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</si>
  <si>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</si>
  <si>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</si>
  <si>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</si>
  <si>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</si>
  <si>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</si>
  <si>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</si>
  <si>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</si>
  <si>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</si>
  <si>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</si>
  <si>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</si>
  <si>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</si>
  <si>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</si>
  <si>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</si>
  <si>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</si>
  <si>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</si>
  <si>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</si>
  <si>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</si>
  <si>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</si>
  <si>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</si>
  <si>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</si>
  <si>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</si>
  <si>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</si>
  <si>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</si>
  <si>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</si>
  <si>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</si>
  <si>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</si>
  <si>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</si>
  <si>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</si>
  <si>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</si>
  <si>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</si>
  <si>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</si>
  <si>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</si>
  <si>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</si>
  <si>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</si>
  <si>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</si>
  <si>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</si>
  <si>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</si>
  <si>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</si>
  <si>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</si>
  <si>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</si>
  <si>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</si>
  <si>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</si>
  <si>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</si>
  <si>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</si>
  <si>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</si>
  <si>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</si>
  <si>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</si>
  <si>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</si>
  <si>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</si>
  <si>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</si>
  <si>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</si>
  <si>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</si>
  <si>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</si>
  <si>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</si>
  <si>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</si>
  <si>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</si>
  <si>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</si>
  <si>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</si>
  <si>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</si>
  <si>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</si>
  <si>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</si>
  <si>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</si>
  <si>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</si>
  <si>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</si>
  <si>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</si>
  <si>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</si>
  <si>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</si>
  <si>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</si>
  <si>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</si>
  <si>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</si>
  <si>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</si>
  <si>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</si>
  <si>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</si>
  <si>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</si>
  <si>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</si>
  <si>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</si>
  <si>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</si>
  <si>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</si>
  <si>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</si>
  <si>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</si>
  <si>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</si>
  <si>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</si>
  <si>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</si>
  <si>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</si>
  <si>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</si>
  <si>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</si>
  <si>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</si>
  <si>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</si>
  <si>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</si>
  <si>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</si>
  <si>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</si>
  <si>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</si>
  <si>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</si>
  <si>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</si>
  <si>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</si>
  <si>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</si>
  <si>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</si>
  <si>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</si>
  <si>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</si>
  <si>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</si>
  <si>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</si>
  <si>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</si>
  <si>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</si>
  <si>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</si>
  <si>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</si>
  <si>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</si>
  <si>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</si>
  <si>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</si>
  <si>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</si>
  <si>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</si>
  <si>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</si>
  <si>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</si>
  <si>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</si>
  <si>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</si>
  <si>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</si>
  <si>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</si>
  <si>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</si>
  <si>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</si>
  <si>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</si>
  <si>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</si>
  <si>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</si>
  <si>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</si>
  <si>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</si>
  <si>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</si>
  <si>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</si>
  <si>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</si>
  <si>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</si>
  <si>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</si>
  <si>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</si>
  <si>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</si>
  <si>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</si>
  <si>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</si>
  <si>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</si>
  <si>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</si>
  <si>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</si>
  <si>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</si>
  <si>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</si>
  <si>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</si>
  <si>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</si>
  <si>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</si>
  <si>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</si>
  <si>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</si>
  <si>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</si>
  <si>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</si>
  <si>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</si>
  <si>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</si>
  <si>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</si>
  <si>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</si>
  <si>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</si>
  <si>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</si>
  <si>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</si>
  <si>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</si>
  <si>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</si>
  <si>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</si>
  <si>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</si>
  <si>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</si>
  <si>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</si>
  <si>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</si>
  <si>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</si>
  <si>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</si>
  <si>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</si>
  <si>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</si>
  <si>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</si>
  <si>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</si>
  <si>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</si>
  <si>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</si>
  <si>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</si>
  <si>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</si>
  <si>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</si>
  <si>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</si>
  <si>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</si>
  <si>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</si>
  <si>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</si>
  <si>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</si>
  <si>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</si>
  <si>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</si>
  <si>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</si>
  <si>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</si>
  <si>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</si>
  <si>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</si>
  <si>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</si>
  <si>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</si>
  <si>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</si>
  <si>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</si>
  <si>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</si>
  <si>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</si>
  <si>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</si>
  <si>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</si>
  <si>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</si>
  <si>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</si>
  <si>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</si>
  <si>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</si>
  <si>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</si>
  <si>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</si>
  <si>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</si>
  <si>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</si>
  <si>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</si>
  <si>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</si>
  <si>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</si>
  <si>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</si>
  <si>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</si>
  <si>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</si>
  <si>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</si>
  <si>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</si>
  <si>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</si>
  <si>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</si>
  <si>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</si>
  <si>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</si>
  <si>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</si>
  <si>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</si>
  <si>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</si>
  <si>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</si>
  <si>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</si>
  <si>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</si>
  <si>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</si>
  <si>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</si>
  <si>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</si>
  <si>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</si>
  <si>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</si>
  <si>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</si>
  <si>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</si>
  <si>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</si>
  <si>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</si>
  <si>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</si>
  <si>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</si>
  <si>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</si>
  <si>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</si>
  <si>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</si>
  <si>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</si>
  <si>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</si>
  <si>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</si>
  <si>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</si>
  <si>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</si>
  <si>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</si>
  <si>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</si>
  <si>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</si>
  <si>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</si>
  <si>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</si>
  <si>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</si>
  <si>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</si>
  <si>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</si>
  <si>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</si>
  <si>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</si>
  <si>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</si>
  <si>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</si>
  <si>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</si>
  <si>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</si>
  <si>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</si>
  <si>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</si>
  <si>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</si>
  <si>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</si>
  <si>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</si>
  <si>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</si>
  <si>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</si>
  <si>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</si>
  <si>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</si>
  <si>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</si>
  <si>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</si>
  <si>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</si>
  <si>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</si>
  <si>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</si>
  <si>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</si>
  <si>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</si>
  <si>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</si>
  <si>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</si>
  <si>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</si>
  <si>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</si>
  <si>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</si>
  <si>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</si>
  <si>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</si>
  <si>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</si>
  <si>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</si>
  <si>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</si>
  <si>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</si>
  <si>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</si>
  <si>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</si>
  <si>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</si>
  <si>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</si>
  <si>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</si>
  <si>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</si>
  <si>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</si>
  <si>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</si>
  <si>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</si>
  <si>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</si>
  <si>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</si>
  <si>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</si>
  <si>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</si>
  <si>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</si>
  <si>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</si>
  <si>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</si>
  <si>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</si>
  <si>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</si>
  <si>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</si>
  <si>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</si>
  <si>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</si>
  <si>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</si>
  <si>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</si>
  <si>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</si>
  <si>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</si>
  <si>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</si>
  <si>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</si>
  <si>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</si>
  <si>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</si>
  <si>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</si>
  <si>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</si>
  <si>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</si>
  <si>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</si>
  <si>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</si>
  <si>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</si>
  <si>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</si>
  <si>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</si>
  <si>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</si>
  <si>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</si>
  <si>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</si>
  <si>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</si>
  <si>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</si>
  <si>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</si>
  <si>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</si>
  <si>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</si>
  <si>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</si>
  <si>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</si>
  <si>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</si>
  <si>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</si>
  <si>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</si>
  <si>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</si>
  <si>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</si>
  <si>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</si>
  <si>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</si>
  <si>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</si>
  <si>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</si>
  <si>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</si>
  <si>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</si>
  <si>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</si>
  <si>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</si>
  <si>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</si>
  <si>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</si>
  <si>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</si>
  <si>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</si>
  <si>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</si>
  <si>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</si>
  <si>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</si>
  <si>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</si>
  <si>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</si>
  <si>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</si>
  <si>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</si>
  <si>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</si>
  <si>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</si>
  <si>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</si>
  <si>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</si>
  <si>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</si>
  <si>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</si>
  <si>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</si>
  <si>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</si>
  <si>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</si>
  <si>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</si>
  <si>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</si>
  <si>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</si>
  <si>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</si>
  <si>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</si>
  <si>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</si>
  <si>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</si>
  <si>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</si>
  <si>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</si>
  <si>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</si>
  <si>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</si>
  <si>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</si>
  <si>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</si>
  <si>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</si>
  <si>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</si>
  <si>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</si>
  <si>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</si>
  <si>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</si>
  <si>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</si>
  <si>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</si>
  <si>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</si>
  <si>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</si>
  <si>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</si>
  <si>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</si>
  <si>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</si>
  <si>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</si>
  <si>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</si>
  <si>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</si>
  <si>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</si>
  <si>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</si>
  <si>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</si>
  <si>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</si>
  <si>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</si>
  <si>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</si>
  <si>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</si>
  <si>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</si>
  <si>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</si>
  <si>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</si>
  <si>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</si>
  <si>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</si>
  <si>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</si>
  <si>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</si>
  <si>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</si>
  <si>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</si>
  <si>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</si>
  <si>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</si>
  <si>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</si>
  <si>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</si>
  <si>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</si>
  <si>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</si>
  <si>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</si>
  <si>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</si>
  <si>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</si>
  <si>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</si>
  <si>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</si>
  <si>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</si>
  <si>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</si>
  <si>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</si>
  <si>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</si>
  <si>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</si>
  <si>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</si>
  <si>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</si>
  <si>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</si>
  <si>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</si>
  <si>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</si>
  <si>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</si>
  <si>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</si>
  <si>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</si>
  <si>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</si>
  <si>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</si>
  <si>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</si>
  <si>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</si>
  <si>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</si>
  <si>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</si>
  <si>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</si>
  <si>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</si>
  <si>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</si>
  <si>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</si>
  <si>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</si>
  <si>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</si>
  <si>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</si>
  <si>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</si>
  <si>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</si>
  <si>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</si>
  <si>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</si>
  <si>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</si>
  <si>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</si>
  <si>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</si>
  <si>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</si>
  <si>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</si>
  <si>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</si>
  <si>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</si>
  <si>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</si>
  <si>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</si>
  <si>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</si>
  <si>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</si>
  <si>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</si>
  <si>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</si>
  <si>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</si>
  <si>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</si>
  <si>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</si>
  <si>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</si>
  <si>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</si>
  <si>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</si>
  <si>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</si>
  <si>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</si>
  <si>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</si>
  <si>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</si>
  <si>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</si>
  <si>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</si>
  <si>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</si>
  <si>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</si>
  <si>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</si>
  <si>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</si>
  <si>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</si>
  <si>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</si>
  <si>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</si>
  <si>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</si>
  <si>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</si>
  <si>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</si>
  <si>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</si>
  <si>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</si>
  <si>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</si>
  <si>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</si>
  <si>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</si>
  <si>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</si>
  <si>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</si>
  <si>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</si>
  <si>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</si>
  <si>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</si>
  <si>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</si>
  <si>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</si>
  <si>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</si>
  <si>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</si>
  <si>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</si>
  <si>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</si>
  <si>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</si>
  <si>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</si>
  <si>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</si>
  <si>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</si>
  <si>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</si>
  <si>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</si>
  <si>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</si>
  <si>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</si>
  <si>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</si>
  <si>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</si>
  <si>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</si>
  <si>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</si>
  <si>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</si>
  <si>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</si>
  <si>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</si>
  <si>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</si>
  <si>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</si>
  <si>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</si>
  <si>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</si>
  <si>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</si>
  <si>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</si>
  <si>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</si>
  <si>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</si>
  <si>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</si>
  <si>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</si>
  <si>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</si>
  <si>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</si>
  <si>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</si>
  <si>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</si>
  <si>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</si>
  <si>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</si>
  <si>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</si>
  <si>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</si>
  <si>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</si>
  <si>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</si>
  <si>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</si>
  <si>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</si>
  <si>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</si>
  <si>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</si>
  <si>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</si>
  <si>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</si>
  <si>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</si>
  <si>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</si>
  <si>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</si>
  <si>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</si>
  <si>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</si>
  <si>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</si>
  <si>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</si>
  <si>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</si>
  <si>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</si>
  <si>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</si>
  <si>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</si>
  <si>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</si>
  <si>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</si>
  <si>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</si>
  <si>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</si>
  <si>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</si>
  <si>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</si>
  <si>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</si>
  <si>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</si>
  <si>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</si>
  <si>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</si>
  <si>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</si>
  <si>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</si>
  <si>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</si>
  <si>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</si>
  <si>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</si>
  <si>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</si>
  <si>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</si>
  <si>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</si>
  <si>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</si>
  <si>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</si>
  <si>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</si>
  <si>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</si>
  <si>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</si>
  <si>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</si>
  <si>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</si>
  <si>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</si>
  <si>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</si>
  <si>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</si>
  <si>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</si>
  <si>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</si>
  <si>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</si>
  <si>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</si>
  <si>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</si>
  <si>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</si>
  <si>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</si>
  <si>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</si>
  <si>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</si>
  <si>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</si>
  <si>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</si>
  <si>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</si>
  <si>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</si>
  <si>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</si>
  <si>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</si>
  <si>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</si>
  <si>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</si>
  <si>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</si>
  <si>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</si>
  <si>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</si>
  <si>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</si>
  <si>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</si>
  <si>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</si>
  <si>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</si>
  <si>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</si>
  <si>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</si>
  <si>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</si>
  <si>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</si>
  <si>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</si>
  <si>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</si>
  <si>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</si>
  <si>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</si>
  <si>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</si>
  <si>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</si>
  <si>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</si>
  <si>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</si>
  <si>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</si>
  <si>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</si>
  <si>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</si>
  <si>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</si>
  <si>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</si>
  <si>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</si>
  <si>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</si>
  <si>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</si>
  <si>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</si>
  <si>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</si>
  <si>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</si>
  <si>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</si>
  <si>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</si>
  <si>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</si>
  <si>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</si>
  <si>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</si>
  <si>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</si>
  <si>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</si>
  <si>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</si>
  <si>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</si>
  <si>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</si>
  <si>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</si>
  <si>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</si>
  <si>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</si>
  <si>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</si>
  <si>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</si>
  <si>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</si>
  <si>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</si>
  <si>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</si>
  <si>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</si>
  <si>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</si>
  <si>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</si>
  <si>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</si>
  <si>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</si>
  <si>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</si>
  <si>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</si>
  <si>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</si>
  <si>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</si>
  <si>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</si>
  <si>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</si>
  <si>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</si>
  <si>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</si>
  <si>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</si>
  <si>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</si>
  <si>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</si>
  <si>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</si>
  <si>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</si>
  <si>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</si>
  <si>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</si>
  <si>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</si>
  <si>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</si>
  <si>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</si>
  <si>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</si>
  <si>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</si>
  <si>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</si>
  <si>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</si>
  <si>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</si>
  <si>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</si>
  <si>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</si>
  <si>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</si>
  <si>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</si>
  <si>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</si>
  <si>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</si>
  <si>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</si>
  <si>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</si>
  <si>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</si>
  <si>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</si>
  <si>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</si>
  <si>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</si>
  <si>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</si>
  <si>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</si>
  <si>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</si>
  <si>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</si>
  <si>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</si>
  <si>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</si>
  <si>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</si>
  <si>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</si>
  <si>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</si>
  <si>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</si>
  <si>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</si>
  <si>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</si>
  <si>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</si>
  <si>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</si>
  <si>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</si>
  <si>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</si>
  <si>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</si>
  <si>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</si>
  <si>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</si>
  <si>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</si>
  <si>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</si>
  <si>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</si>
  <si>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</si>
  <si>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</si>
  <si>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</si>
  <si>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</si>
  <si>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</si>
  <si>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</si>
  <si>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</si>
  <si>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</si>
  <si>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</si>
  <si>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</si>
  <si>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</si>
  <si>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</si>
  <si>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</si>
  <si>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</si>
  <si>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</si>
  <si>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</si>
  <si>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</si>
  <si>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</si>
  <si>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</si>
  <si>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</si>
  <si>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</si>
  <si>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</si>
  <si>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</si>
  <si>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</si>
  <si>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</si>
  <si>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</si>
  <si>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</si>
  <si>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</si>
  <si>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</si>
  <si>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</si>
  <si>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</si>
  <si>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</si>
  <si>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</si>
  <si>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</si>
  <si>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</si>
  <si>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PCM-20251203-00000265</t>
  </si>
  <si>
    <t xml:space="preserve">2025-12-03 04:47:54
</t>
  </si>
  <si>
    <t xml:space="preserve">2025-12-03 02:47:54
</t>
  </si>
  <si>
    <t>ETA 80 km</t>
  </si>
  <si>
    <t>PCM-20251203-00000288</t>
  </si>
  <si>
    <t>ETA 80 min</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</si>
  <si>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</si>
  <si>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</si>
  <si>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</si>
  <si>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</si>
  <si>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</si>
  <si>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</si>
  <si>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</si>
  <si>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</si>
  <si>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</si>
  <si>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</si>
  <si>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</si>
  <si>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</si>
  <si>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</si>
  <si>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</si>
  <si>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</si>
  <si>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PCM-20251203-00000213</t>
  </si>
  <si>
    <t>EM team at site</t>
  </si>
  <si>
    <t>PCM-20251203-00000266</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</si>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</sst>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9" totalsRowShown="0" headerRowDxfId="172" dataDxfId="171" headerRowBorderDxfId="169" tableBorderDxfId="170" totalsRowBorderDxfId="168">
  <autoFilter ref="A1:L2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5" dataDxfId="154" headerRowBorderDxfId="152" tableBorderDxfId="153" totalsRowBorderDxfId="151">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9" totalsRowShown="0" headerRowDxfId="46" dataDxfId="45" headerRowBorderDxfId="43" tableBorderDxfId="44" totalsRowBorderDxfId="42">
  <autoFilter ref="A1:L2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6" totalsRowShown="0" headerRowDxfId="13" tableBorderDxfId="12">
  <autoFilter ref="A1:L45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331.24317800925928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0.40852523148350883</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45994.191603935185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45994.191603935185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45994.191603935185</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45994.191603935185</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45994.191603935185</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45994.191603935185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45994.191603935185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45994.191603935185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45994.191603935185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45994.191603935185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45994.191603935185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45994.191603935185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45994.191603935185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45994.191603935185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45994.191603935185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45994.191603935185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45994.191603935185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45994.191603935185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45994.191603935185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45994.191603935185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45994.191603935185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45994.191603935185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45994.191603935185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45994.191603935185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45994.191603935185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45994.191603935185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45994.191603935185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45994.191603935185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45994.191603935185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45994.191603935185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45994.191603935185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45994.191603935185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45994.191603935185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45994.191603935185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45994.191603935185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45994.191603935185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45994.191603935185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45994.191603935185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45994.191603935185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45994.191603935185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45994.191603935185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45994.191603935185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45994.191603935185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45994.191603935185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45994.191603935185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45994.191603935185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45994.191603935185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45994.191603935185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45994.191603935185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45994.191603935185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45994.191603935185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45994.191603935185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45994.191603935185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45994.191603935185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45994.191603935185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45994.191603935185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45994.191603935185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45994.191603935185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45994.191603935185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45994.191603935185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45994.191603935185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45994.191603935185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45994.191603935185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45994.191603935185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45994.191603935185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45994.191603935185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45994.191603935185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45994.191603935185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45994.191603935185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45994.191603935185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45994.191603935185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45994.191603935185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45994.191603935185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45994.191603935185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45994.191603935185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45994.191603935185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45994.191603935185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45994.191603935185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45994.191603935185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45994.191603935185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45994.191603935185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45994.191603935185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45994.191603935185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45994.191603935185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45994.191603935185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45994.191603935185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45994.191603935185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45994.191603935185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45994.191603935185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45994.191603935185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45994.191603935185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45994.191603935185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45994.191603935185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45994.191603935185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45994.191603935185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45994.191603935185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45994.191603935185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45994.191603935185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45994.191603935185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45994.191603935185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45994.191603935185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45994.191603935185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45994.191603935185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45994.191603935185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45994.191603935185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45994.191603935185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45994.191603935185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45994.191603935185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45994.191603935185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45994.191603935185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45994.191603935185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45994.191603935185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45994.191603935185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45994.191603935185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45994.191603935185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45994.191603935185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45994.191603935185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45994.191603935185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45994.191603935185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45994.191603935185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45994.191603935185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45994.191603935185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45994.191603935185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45994.191603935185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45994.191603935185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45994.191603935185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45994.191603935185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45994.191603935185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45994.191603935185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45994.191603935185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45994.191603935185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45994.191603935185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45994.191603935185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45994.191603935185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45994.191603935185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45994.191603935185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45994.191603935185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45994.191603935185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45994.191603935185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45994.191603935185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45994.191603935185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45994.191603935185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45994.191603935185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45994.191603935185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45994.191603935185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45994.191603935185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45994.191603935185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45994.191603935185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45994.191603935185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45994.191603935185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45994.191603935185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45994.191603935185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45994.191603935185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45994.191603935185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45994.191603935185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45994.191603935185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45994.191603935185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45994.191603935185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45994.191603935185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45994.191603935185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45994.191603935185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45994.191603935185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45994.191603935185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45994.191603935185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45994.191603935185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45994.191603935185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45994.191603935185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45994.191603935185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45994.191603935185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45994.191603935185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45994.191603935185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45994.191603935185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45994.191603935185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45994.191603935185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45994.191603935185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45994.191603935185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45994.191603935185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45994.191603935185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45994.191603935185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45994.191603935185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45994.191603935185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45994.191603935185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45994.191603935185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45994.191603935185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45994.191603935185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45994.191603935185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45994.191603935185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45994.191603935185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45994.191603935185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45994.191603935185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45994.191603935185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45994.191603935185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45994.191603935185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45994.191603935185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45994.191603935185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45994.191603935185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45994.191603935185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45994.191603935185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45994.191603935185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45994.191603935185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45994.191603935185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45994.191603935185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45994.191603935185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45994.191603935185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45994.191603935185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45994.191603935185</v>
      </c>
      <c r="H209" s="126"/>
      <c r="I209" s="128" t="str">
        <f>IFERROR(VLOOKUP(D209,DB!A:F,6,0),"")</f>
        <v/>
      </c>
      <c r="J209" s="128" t="str">
        <f>IFERROR(VLOOKUP(D209,DB!A:G,7,0),"")</f>
        <v/>
      </c>
      <c r="K209" s="124"/>
      <c r="L209" s="123" t="str">
        <f>IFERROR(VLOOKUP(D209,DB!A:I,9,0),"")</f>
        <v/>
      </c>
    </row>
  </sheetData>
  <customSheetViews>
    <customSheetView guid="{F6042A99-DD27-4453-835D-0834D95730CC}" filter="1" showAutoFilter="1">
      <pageMargins left="0" right="0" top="0" bottom="0" header="0" footer="0"/>
      <autoFilter ref="B1:M1" xr:uid="{4014EDD7-1673-4271-9870-DF8ED3C4964F}"/>
    </customSheetView>
  </customSheetViews>
  <dataValidations count="2">
    <dataValidation allowBlank="1" showInputMessage="1" showErrorMessage="1" sqref="E1" xr:uid="{5DBA255D-CDD9-49FB-AD3C-AF70AB4EE696}"/>
    <dataValidation type="list" allowBlank="1" showInputMessage="1" showErrorMessage="1" sqref="E2:E2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tabSelected="1" workbookViewId="0">
      <selection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169.19176597222395</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9.8041849537039525</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38875</v>
      </c>
      <c r="E5" s="81" t="s">
        <v>39106</v>
      </c>
      <c r="F5" s="100">
        <v>45993.964467592596</v>
      </c>
      <c r="G5" s="101">
        <f ca="1">IFERROR(NOW()-F5,"-")</f>
        <v>0.22713634258980164</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26027</v>
      </c>
      <c r="E6" s="81" t="s">
        <v>39106</v>
      </c>
      <c r="F6" s="154" t="s">
        <v>39197</v>
      </c>
      <c r="G6" s="101"/>
      <c r="H6" s="154" t="s">
        <v>39198</v>
      </c>
      <c r="I6" s="18" t="str">
        <f>IFERROR(VLOOKUP(D6,DB!A:F,6,0),"")</f>
        <v>Generator-SG</v>
      </c>
      <c r="J6" s="18" t="str">
        <f>IFERROR(VLOOKUP(D6,DB!A:G,7,0),"")</f>
        <v>Dead</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39200</v>
      </c>
      <c r="B7" s="18" t="str">
        <f>IFERROR(VLOOKUP(D7,DB!A:K,11,0),"")</f>
        <v>R2</v>
      </c>
      <c r="C7" s="18">
        <v>5</v>
      </c>
      <c r="D7" s="18" t="s">
        <v>25531</v>
      </c>
      <c r="E7" s="81" t="s">
        <v>39187</v>
      </c>
      <c r="F7" s="100">
        <v>45994.186064814814</v>
      </c>
      <c r="G7" s="101">
        <f ca="1">IFERROR(NOW()-F7,"-")</f>
        <v>5.5391203713952564E-3</v>
      </c>
      <c r="H7" s="100">
        <v>45994.180509259262</v>
      </c>
      <c r="I7" s="18" t="str">
        <f>IFERROR(VLOOKUP(D7,DB!A:F,6,0),"")</f>
        <v>Generator-SG</v>
      </c>
      <c r="J7" s="18" t="str">
        <f>IFERROR(VLOOKUP(D7,DB!A:G,7,0),"")</f>
        <v>Good+Vandalized</v>
      </c>
      <c r="K7" s="19" t="s">
        <v>39201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45994.191603935185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45994.191603935185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45994.191603935185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45994.191603935185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45994.191603935185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45994.191603935185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45994.191603935185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45994.191603935185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45994.191603935185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45994.191603935185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45994.191603935185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45994.191603935185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45994.191603935185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45994.191603935185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45994.191603935185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45994.191603935185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45994.191603935185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45994.191603935185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45994.191603935185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45994.191603935185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45994.191603935185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45994.191603935185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45994.191603935185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45994.191603935185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45994.191603935185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45994.191603935185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45994.191603935185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45994.191603935185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45994.191603935185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45994.191603935185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45994.191603935185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45994.191603935185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45994.191603935185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45994.191603935185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45994.191603935185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45994.191603935185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45994.191603935185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45994.191603935185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sheetData>
  <dataValidations count="2">
    <dataValidation allowBlank="1" showInputMessage="1" showErrorMessage="1" sqref="E1" xr:uid="{4D935161-CDD3-4592-B877-3FB59C99E142}"/>
    <dataValidation type="list" allowBlank="1" showInputMessage="1" showErrorMessage="1" sqref="E3:E6 E8: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2" ca="1" si="0">IFERROR(NOW()-F2,"-")</f>
        <v>45994.191603935185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45994.191603935185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45994.191603935185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45994.191603935185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45994.191603935185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45994.191603935185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45994.191603935185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45994.191603935185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45994.191603935185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45994.191603935185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45994.191603935185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45994.191603935185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45994.191603935185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45994.191603935185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45994.191603935185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45994.191603935185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45994.191603935185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45994.191603935185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45994.191603935185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45994.191603935185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45994.191603935185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45994.191603935185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45994.191603935185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45994.191603935185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45994.191603935185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45994.191603935185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45994.191603935185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45994.191603935185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45994.191603935185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45994.191603935185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45994.191603935185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45994.191603935185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45994.191603935185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45994.191603935185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45994.191603935185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45994.191603935185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45994.191603935185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45994.191603935185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45994.191603935185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45994.191603935185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45994.191603935185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45994.191603935185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45994.191603935185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45994.191603935185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45994.191603935185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45994.191603935185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45994.191603935185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45994.191603935185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45994.191603935185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45994.191603935185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45994.191603935185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45994.191603935185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45994.191603935185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45994.191603935185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45994.191603935185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45994.191603935185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45994.191603935185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45994.191603935185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45994.191603935185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45994.191603935185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45994.191603935185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45994.191603935185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45994.191603935185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45994.191603935185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45994.191603935185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45994.191603935185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45994.191603935185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45994.191603935185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45994.191603935185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45994.191603935185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45994.191603935185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45994.191603935185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45994.191603935185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45994.191603935185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45994.191603935185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45994.191603935185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45994.191603935185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45994.191603935185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45994.191603935185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45994.191603935185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45994.191603935185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45994.191603935185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45994.191603935185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45994.191603935185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45994.191603935185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45994.191603935185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45994.191603935185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45994.191603935185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45994.191603935185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45994.191603935185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45994.191603935185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45994.191603935185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45994.191603935185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45994.191603935185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45994.191603935185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45994.191603935185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45994.191603935185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45994.191603935185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45994.191603935185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45994.191603935185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45994.191603935185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45994.191603935185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45994.191603935185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45994.191603935185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45994.191603935185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45994.191603935185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45994.191603935185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45994.191603935185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45994.191603935185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45994.191603935185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45994.191603935185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45994.191603935185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45994.191603935185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45994.191603935185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45994.191603935185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45994.191603935185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45994.191603935185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45994.191603935185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45994.191603935185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45994.191603935185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45994.191603935185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45994.191603935185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45994.191603935185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45994.191603935185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45994.191603935185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45994.191603935185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45994.191603935185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45994.191603935185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45994.191603935185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45994.191603935185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45994.191603935185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45994.191603935185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45994.191603935185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45994.191603935185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45994.191603935185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45994.191603935185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45994.191603935185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45994.191603935185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45994.191603935185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45994.191603935185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45994.191603935185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45994.191603935185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45994.191603935185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45994.191603935185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45994.191603935185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45994.191603935185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45994.191603935185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45994.191603935185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45994.191603935185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45994.191603935185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45994.191603935185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45994.191603935185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45994.191603935185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45994.191603935185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45994.191603935185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45994.191603935185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45994.191603935185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45994.191603935185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45994.191603935185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45994.191603935185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45994.191603935185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45994.191603935185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45994.191603935185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45994.191603935185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45994.191603935185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45994.191603935185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45994.191603935185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45994.191603935185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45994.191603935185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45994.191603935185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45994.191603935185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45994.191603935185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45994.191603935185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45994.191603935185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45994.191603935185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45994.191603935185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45994.191603935185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45994.191603935185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45994.191603935185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45994.191603935185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45994.191603935185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45994.191603935185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45994.191603935185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45994.191603935185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45994.191603935185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45994.191603935185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45994.191603935185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45994.191603935185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45994.191603935185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45994.191603935185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45994.191603935185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45994.191603935185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45994.191603935185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45994.191603935185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45994.191603935185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45994.191603935185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45994.191603935185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45994.191603935185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45994.191603935185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45994.191603935185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45994.191603935185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45994.191603935185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45994.191603935185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45994.191603935185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45994.191603935185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45994.191603935185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45994.191603935185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45994.191603935185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45994.191603935185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45994.191603935185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45994.191603935185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45994.191603935185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45994.191603935185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45994.191603935185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45994.191603935185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45994.191603935185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45994.191603935185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45994.191603935185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45994.191603935185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45994.191603935185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45994.191603935185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45994.191603935185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45994.191603935185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45994.191603935185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45994.191603935185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45994.191603935185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45994.191603935185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45994.191603935185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45994.191603935185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45994.191603935185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45994.191603935185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45994.191603935185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45994.191603935185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45994.191603935185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45994.191603935185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45994.191603935185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45994.191603935185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45994.191603935185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45994.191603935185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45994.191603935185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45994.191603935185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45994.191603935185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45994.191603935185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45994.191603935185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45994.191603935185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45994.191603935185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45994.191603935185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45994.191603935185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45994.191603935185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45994.191603935185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45994.191603935185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45994.191603935185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45994.191603935185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45994.191603935185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45994.191603935185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45994.191603935185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45994.191603935185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45994.191603935185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45994.191603935185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45994.191603935185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45994.191603935185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45994.191603935185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45994.191603935185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45994.191603935185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45994.191603935185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45994.191603935185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45994.191603935185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45994.191603935185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45994.191603935185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45994.191603935185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45994.191603935185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45994.191603935185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45994.191603935185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45994.191603935185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45994.191603935185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45994.191603935185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45994.191603935185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45994.191603935185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45994.191603935185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45994.191603935185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45994.191603935185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45994.191603935185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45994.191603935185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45994.191603935185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45994.191603935185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45994.191603935185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45994.191603935185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45994.191603935185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45994.191603935185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45994.191603935185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45994.191603935185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45994.191603935185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45994.191603935185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45994.191603935185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45994.191603935185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45994.191603935185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45994.191603935185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45994.191603935185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45994.191603935185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45994.191603935185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45994.191603935185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45994.191603935185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45994.191603935185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45994.191603935185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45994.191603935185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45994.191603935185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45994.191603935185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45994.191603935185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45994.191603935185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45994.191603935185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45994.191603935185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45994.191603935185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45994.191603935185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45994.191603935185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45994.191603935185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45994.191603935185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45994.191603935185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45994.191603935185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45994.191603935185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45994.191603935185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45994.191603935185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45994.191603935185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45994.191603935185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45994.191603935185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45994.191603935185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45994.191603935185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45994.191603935185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45994.191603935185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45994.191603935185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45994.191603935185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45994.191603935185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45994.191603935185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45994.191603935185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45994.191603935185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45994.191603935185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45994.191603935185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45994.191603935185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45994.191603935185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45994.191603935185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45994.191603935185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45994.191603935185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45994.191603935185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45994.191603935185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45994.191603935185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45994.191603935185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45994.191603935185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45994.191603935185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45994.191603935185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45994.191603935185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45994.191603935185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45994.191603935185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45994.191603935185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45994.191603935185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45994.191603935185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45994.191603935185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45994.191603935185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45994.191603935185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45994.191603935185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45994.191603935185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45994.191603935185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45994.191603935185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45994.191603935185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45994.191603935185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45994.191603935185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45994.191603935185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45994.191603935185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45994.191603935185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45994.191603935185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45994.191603935185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45994.191603935185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45994.191603935185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45994.191603935185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45994.191603935185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45994.191603935185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45994.191603935185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45994.191603935185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45994.191603935185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45994.191603935185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45994.191603935185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45994.191603935185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45994.191603935185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45994.191603935185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45994.191603935185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45994.191603935185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45994.191603935185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45994.191603935185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45994.191603935185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45994.191603935185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45994.191603935185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45994.191603935185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45994.191603935185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45994.191603935185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45994.191603935185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45994.191603935185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45994.191603935185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45994.191603935185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45994.191603935185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45994.191603935185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45994.191603935185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45994.191603935185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45994.191603935185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45994.191603935185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45994.191603935185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45994.191603935185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45994.191603935185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45994.191603935185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45994.191603935185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45994.191603935185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45994.191603935185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45994.191603935185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45994.191603935185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45994.191603935185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45994.191603935185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45994.191603935185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45994.191603935185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45994.191603935185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45994.191603935185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45994.191603935185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45994.191603935185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45994.191603935185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45994.191603935185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45994.191603935185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45994.191603935185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45994.191603935185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45994.191603935185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45994.191603935185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45994.191603935185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45994.191603935185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45994.191603935185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45994.191603935185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45994.191603935185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45994.191603935185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45994.191603935185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45994.191603935185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45994.191603935185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45994.191603935185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45994.191603935185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45994.191603935185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45994.191603935185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45994.191603935185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45994.191603935185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45994.191603935185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45994.191603935185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45994.191603935185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45994.191603935185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45994.191603935185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45994.191603935185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45994.191603935185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45994.191603935185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45994.191603935185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45994.191603935185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45994.191603935185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45994.191603935185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45994.191603935185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45994.191603935185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45994.191603935185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45994.191603935185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45994.191603935185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45994.191603935185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45994.191603935185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45994.191603935185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45994.191603935185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45994.191603935185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45994.191603935185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45994.191603935185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45994.191603935185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45994.191603935185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45994.191603935185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45994.191603935185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45994.191603935185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45994.191603935185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45994.191603935185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45994.191603935185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45994.191603935185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45994.191603935185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45994.191603935185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45994.191603935185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45994.191603935185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45994.191603935185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45994.191603935185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45994.191603935185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45994.191603935185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45994.191603935185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45994.191603935185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45994.191603935185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45994.191603935185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45994.191603935185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45994.191603935185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45994.191603935185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45994.191603935185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45994.191603935185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45994.191603935185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45994.191603935185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45994.191603935185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45994.191603935185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45994.191603935185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45994.191603935185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45994.191603935185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45994.191603935185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45994.191603935185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45994.191603935185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45994.191603935185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45994.191603935185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45994.191603935185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45994.191603935185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45994.191603935185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45994.191603935185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45994.191603935185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45994.191603935185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45994.191603935185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45994.191603935185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45994.191603935185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45994.191603935185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45994.191603935185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45994.191603935185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45994.191603935185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45994.191603935185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45994.191603935185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45994.191603935185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45994.191603935185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45994.191603935185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45994.191603935185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45994.191603935185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45994.191603935185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45994.191603935185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45994.191603935185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45994.191603935185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45994.191603935185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45994.191603935185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45994.191603935185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45994.191603935185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45994.191603935185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45994.191603935185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45994.191603935185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45994.191603935185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45994.191603935185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45994.191603935185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45994.191603935185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45994.191603935185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45994.191603935185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45994.191603935185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45994.191603935185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45994.191603935185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45994.191603935185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45994.191603935185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45994.191603935185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45994.191603935185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45994.191603935185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45994.191603935185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45994.191603935185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45994.191603935185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45994.191603935185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45994.191603935185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45994.191603935185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45994.191603935185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45994.191603935185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45994.191603935185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45994.191603935185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45994.191603935185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45994.191603935185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45994.191603935185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45994.191603935185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45994.191603935185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45994.191603935185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45994.191603935185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45994.191603935185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45994.191603935185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45994.191603935185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45994.191603935185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45994.191603935185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45994.191603935185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45994.191603935185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45994.191603935185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45994.191603935185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45994.191603935185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45994.191603935185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45994.191603935185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45994.191603935185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45994.191603935185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45994.191603935185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45994.191603935185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45994.191603935185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45994.191603935185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45994.191603935185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45994.191603935185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45994.191603935185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45994.191603935185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45994.191603935185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45994.191603935185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45994.191603935185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45994.191603935185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45994.191603935185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45994.191603935185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45994.191603935185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45994.191603935185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45994.191603935185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45994.191603935185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45994.191603935185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45994.191603935185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45994.191603935185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45994.191603935185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45994.191603935185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45994.191603935185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45994.191603935185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45994.191603935185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45994.191603935185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45994.191603935185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45994.191603935185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45994.191603935185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45994.191603935185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45994.191603935185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45994.191603935185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45994.191603935185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45994.191603935185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45994.191603935185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45994.191603935185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45994.191603935185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45994.191603935185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45994.191603935185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45994.191603935185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45994.191603935185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45994.191603935185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45994.191603935185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45994.191603935185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45994.191603935185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45994.191603935185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45994.191603935185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45994.191603935185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45994.191603935185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45994.191603935185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45994.191603935185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45994.191603935185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45994.191603935185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45994.191603935185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45994.191603935185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45994.191603935185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45994.191603935185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45994.191603935185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45994.191603935185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45994.191603935185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45994.191603935185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45994.191603935185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45994.191603935185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45994.191603935185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45994.191603935185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45994.191603935185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45994.191603935185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45994.191603935185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45994.191603935185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45994.191603935185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45994.191603935185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45994.191603935185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45994.191603935185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45994.191603935185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45994.191603935185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45994.191603935185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45994.191603935185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45994.191603935185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45994.191603935185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45994.191603935185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45994.191603935185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45994.191603935185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45994.191603935185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45994.191603935185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45994.191603935185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45994.191603935185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45994.191603935185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45994.191603935185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45994.191603935185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45994.191603935185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45994.191603935185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45994.191603935185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45994.191603935185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45994.191603935185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45994.191603935185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45994.191603935185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45994.191603935185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45994.191603935185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45994.191603935185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45994.191603935185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45994.191603935185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45994.191603935185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45994.191603935185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45994.191603935185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45994.191603935185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45994.191603935185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45994.191603935185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45994.191603935185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45994.191603935185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45994.191603935185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45994.191603935185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45994.191603935185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45994.191603935185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45994.191603935185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45994.191603935185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45994.191603935185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45994.191603935185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45994.191603935185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45994.191603935185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45994.191603935185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45994.191603935185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45994.191603935185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45994.191603935185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45994.191603935185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45994.191603935185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45994.191603935185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45994.191603935185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45994.191603935185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45994.191603935185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45994.191603935185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45994.191603935185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45994.191603935185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45994.191603935185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45994.191603935185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45994.191603935185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45994.191603935185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45994.191603935185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45994.191603935185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45994.191603935185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45994.191603935185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45994.191603935185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45994.191603935185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45994.191603935185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45994.191603935185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45994.191603935185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45994.191603935185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45994.191603935185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45994.191603935185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45994.191603935185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45994.191603935185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45994.191603935185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45994.191603935185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45994.191603935185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45994.191603935185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45994.191603935185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45994.191603935185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45994.191603935185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45994.191603935185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45994.191603935185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45994.191603935185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45994.191603935185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45994.191603935185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45994.191603935185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45994.191603935185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45994.191603935185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45994.191603935185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45994.191603935185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45994.191603935185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45994.191603935185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45994.191603935185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45994.191603935185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45994.191603935185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45994.191603935185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45994.191603935185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45994.191603935185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45994.191603935185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45994.191603935185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45994.191603935185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45994.191603935185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45994.191603935185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45994.191603935185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45994.191603935185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45994.191603935185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45994.191603935185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45994.191603935185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45994.191603935185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45994.191603935185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45994.191603935185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45994.191603935185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45994.191603935185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45994.191603935185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45994.191603935185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45994.191603935185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45994.191603935185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45994.191603935185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45994.191603935185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45994.191603935185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45994.191603935185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45994.191603935185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45994.191603935185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45994.191603935185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45994.191603935185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45994.191603935185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45994.191603935185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45994.191603935185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45994.191603935185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45994.191603935185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45994.191603935185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45994.191603935185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45994.191603935185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45994.191603935185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45994.191603935185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45994.191603935185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45994.191603935185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45994.191603935185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45994.191603935185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45994.191603935185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45994.191603935185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45994.191603935185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45994.191603935185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45994.191603935185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45994.191603935185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45994.191603935185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45994.191603935185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45994.191603935185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45994.191603935185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45994.191603935185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45994.191603935185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45994.191603935185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45994.191603935185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45994.191603935185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45994.191603935185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45994.191603935185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45994.191603935185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45994.191603935185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45994.191603935185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45994.191603935185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45994.191603935185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45994.191603935185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45994.191603935185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45994.191603935185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45994.191603935185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45994.191603935185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45994.191603935185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45994.191603935185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45994.191603935185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45994.191603935185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45994.191603935185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45994.191603935185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45994.191603935185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45994.191603935185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45994.191603935185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45994.191603935185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45994.191603935185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45994.191603935185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45994.191603935185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45994.191603935185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45994.191603935185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45994.191603935185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45994.191603935185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45994.191603935185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45994.191603935185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45994.191603935185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45994.191603935185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45994.191603935185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45994.191603935185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45994.191603935185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45994.191603935185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45994.191603935185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45994.191603935185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45994.191603935185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45994.191603935185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45994.191603935185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45994.191603935185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45994.191603935185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45994.191603935185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45994.191603935185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45994.191603935185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45994.191603935185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45994.191603935185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45994.191603935185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45994.191603935185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45994.191603935185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45994.191603935185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45994.191603935185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45994.191603935185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45994.191603935185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45994.191603935185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45994.191603935185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45994.191603935185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45994.191603935185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45994.191603935185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45994.191603935185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45994.191603935185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45994.191603935185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45994.191603935185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45994.191603935185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45994.191603935185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45994.191603935185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45994.191603935185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45994.191603935185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45994.191603935185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45994.191603935185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45994.191603935185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45994.191603935185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45994.191603935185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45994.191603935185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45994.191603935185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45994.191603935185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45994.191603935185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45994.191603935185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45994.191603935185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45994.191603935185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45994.191603935185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45994.191603935185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45994.191603935185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45994.191603935185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45994.191603935185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45994.191603935185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45994.191603935185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45994.191603935185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45994.191603935185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45994.191603935185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45994.191603935185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45994.191603935185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45994.191603935185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45994.191603935185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45994.191603935185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45994.191603935185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45994.191603935185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45994.191603935185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45994.191603935185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45994.191603935185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45994.191603935185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45994.191603935185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45994.191603935185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45994.191603935185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45994.191603935185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45994.191603935185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45994.191603935185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45994.191603935185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45994.191603935185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45994.191603935185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45994.191603935185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45994.191603935185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45994.191603935185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45994.191603935185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45994.191603935185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45994.191603935185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45994.191603935185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45994.191603935185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45994.191603935185</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39202</v>
      </c>
      <c r="B2" s="88" t="str">
        <f>IFERROR(VLOOKUP(D2,DB!A:K,11,0),"")</f>
        <v>R4</v>
      </c>
      <c r="C2" s="90">
        <v>1</v>
      </c>
      <c r="D2" s="88" t="s">
        <v>35166</v>
      </c>
      <c r="E2" s="91" t="s">
        <v>39106</v>
      </c>
      <c r="F2" s="92">
        <v>45703.480717592596</v>
      </c>
      <c r="G2" s="93">
        <f ca="1">IFERROR(NOW()-F2,"")</f>
        <v>290.71088634258922</v>
      </c>
      <c r="H2" s="92">
        <v>45703.474768518521</v>
      </c>
      <c r="I2" s="92" t="str">
        <f>IFERROR(VLOOKUP(D2,DB!A:F,6,0),"")</f>
        <v>SCECO</v>
      </c>
      <c r="J2" s="92" t="str">
        <f>IFERROR(VLOOKUP(D2,DB!A:G,7,0),"")</f>
        <v>Dead</v>
      </c>
      <c r="K2" s="94" t="s">
        <v>39203</v>
      </c>
      <c r="L2" s="88" t="str">
        <f>IFERROR(VLOOKUP(D2,DB!A:I,9,0),"")</f>
        <v>Latis</v>
      </c>
    </row>
    <row r="3" spans="1:16" ht="15" customHeight="1">
      <c r="A3" s="88" t="s">
        <v>39204</v>
      </c>
      <c r="B3" s="110" t="str">
        <f>IFERROR(VLOOKUP(D3,DB!A:K,11,0),"")</f>
        <v>R4</v>
      </c>
      <c r="C3" s="90">
        <v>2</v>
      </c>
      <c r="D3" s="88" t="s">
        <v>35271</v>
      </c>
      <c r="E3" s="91" t="s">
        <v>39106</v>
      </c>
      <c r="F3" s="92">
        <v>45993.737430555557</v>
      </c>
      <c r="G3" s="93">
        <f ca="1">IFERROR(NOW()-F3,"")</f>
        <v>0.45417337962862803</v>
      </c>
      <c r="H3" s="92">
        <v>45993.737430555557</v>
      </c>
      <c r="I3" s="110" t="str">
        <f>IFERROR(VLOOKUP(D3,DB!A:F,6,0),"")</f>
        <v>Generator-SG</v>
      </c>
      <c r="J3" s="110" t="str">
        <f>IFERROR(VLOOKUP(D3,DB!A:G,7,0),"")</f>
        <v>Dead</v>
      </c>
      <c r="K3" s="94" t="s">
        <v>39205</v>
      </c>
      <c r="L3" s="88" t="str">
        <f>IFERROR(VLOOKUP(D3,DB!A:I,9,0),"")</f>
        <v>Latis</v>
      </c>
    </row>
    <row r="4" spans="1:16" ht="15" customHeight="1">
      <c r="A4" s="88" t="s">
        <v>39206</v>
      </c>
      <c r="B4" s="110" t="str">
        <f>IFERROR(VLOOKUP(D4,DB!A:K,11,0),"")</f>
        <v>R4</v>
      </c>
      <c r="C4" s="90">
        <v>2</v>
      </c>
      <c r="D4" s="88" t="s">
        <v>36353</v>
      </c>
      <c r="E4" s="91" t="s">
        <v>39106</v>
      </c>
      <c r="F4" s="92">
        <v>45690.928472222222</v>
      </c>
      <c r="G4" s="93">
        <f ca="1">IFERROR(NOW()-F4,"")</f>
        <v>303.26313171296351</v>
      </c>
      <c r="H4" s="92">
        <v>45993.892835648148</v>
      </c>
      <c r="I4" s="110" t="str">
        <f>IFERROR(VLOOKUP(D4,DB!A:F,6,0),"")</f>
        <v>Generator-SG</v>
      </c>
      <c r="J4" s="110" t="str">
        <f>IFERROR(VLOOKUP(D4,DB!A:G,7,0),"")</f>
        <v>Weak</v>
      </c>
      <c r="K4" s="94" t="s">
        <v>39205</v>
      </c>
      <c r="L4" s="88" t="str">
        <f>IFERROR(VLOOKUP(D4,DB!A:I,9,0),"")</f>
        <v>Latis</v>
      </c>
    </row>
    <row r="5" spans="1:16" ht="15" customHeight="1">
      <c r="A5" s="110" t="s">
        <v>39207</v>
      </c>
      <c r="B5" s="110" t="str">
        <f>IFERROR(VLOOKUP(D5,DB!A:K,11,0),"")</f>
        <v>R4</v>
      </c>
      <c r="C5" s="90">
        <v>1</v>
      </c>
      <c r="D5" s="88" t="s">
        <v>35680</v>
      </c>
      <c r="E5" s="91" t="s">
        <v>39106</v>
      </c>
      <c r="F5" s="92">
        <v>45993.988888888889</v>
      </c>
      <c r="G5" s="93">
        <f ca="1">IFERROR(NOW()-F5,"")</f>
        <v>0.20271504629636183</v>
      </c>
      <c r="H5" s="92">
        <v>45993.983101851853</v>
      </c>
      <c r="I5" s="110" t="str">
        <f>IFERROR(VLOOKUP(D5,DB!A:F,6,0),"")</f>
        <v>Generator-SG</v>
      </c>
      <c r="J5" s="110" t="str">
        <f>IFERROR(VLOOKUP(D5,DB!A:G,7,0),"")</f>
        <v>Good</v>
      </c>
      <c r="K5" s="94" t="s">
        <v>39208</v>
      </c>
      <c r="L5" s="88" t="str">
        <f>IFERROR(VLOOKUP(D5,DB!A:I,9,0),"")</f>
        <v>Latis</v>
      </c>
    </row>
    <row r="6" spans="1:16" ht="15" customHeight="1">
      <c r="A6" s="110"/>
      <c r="B6" s="110" t="str">
        <f>IFERROR(VLOOKUP(D6,DB!A:K,11,0),"")</f>
        <v/>
      </c>
      <c r="C6" s="90"/>
      <c r="D6" s="88"/>
      <c r="E6" s="91"/>
      <c r="F6" s="92"/>
      <c r="G6" s="93">
        <f ca="1">IFERROR(NOW()-F6,"")</f>
        <v>45994.191603935185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45994.191603935185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45994.191603935185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45994.191603935185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45994.191603935185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55" ca="1" si="0">IFERROR(NOW()-F11,"")</f>
        <v>45994.191603935185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45994.191603935185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45994.191603935185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45994.191603935185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45994.191603935185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45994.191603935185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45994.191603935185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45994.191603935185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45994.191603935185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45994.191603935185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45994.191603935185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45994.191603935185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45994.191603935185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45994.191603935185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45994.191603935185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45994.191603935185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45994.191603935185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45994.191603935185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45994.191603935185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45994.191603935185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45994.191603935185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45994.191603935185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45994.191603935185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45994.191603935185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45994.191603935185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45994.191603935185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45994.191603935185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45994.191603935185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45994.191603935185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45994.191603935185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45994.191603935185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45994.191603935185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45994.191603935185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45994.191603935185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45994.191603935185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45994.191603935185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45994.191603935185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45994.191603935185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45994.191603935185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45994.191603935185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45994.191603935185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45994.191603935185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45994.191603935185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45994.191603935185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45994.191603935185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45994.191603935185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45994.191603935185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45994.191603935185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45994.191603935185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45994.191603935185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45994.191603935185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45994.191603935185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45994.191603935185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45994.191603935185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45994.191603935185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45994.191603935185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45994.191603935185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45994.191603935185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45994.191603935185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45994.191603935185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45994.191603935185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45994.191603935185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45994.191603935185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45994.191603935185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45994.191603935185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45994.191603935185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45994.191603935185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45994.191603935185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45994.191603935185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45994.191603935185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45994.191603935185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45994.191603935185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45994.191603935185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45994.191603935185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45994.191603935185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45994.191603935185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45994.191603935185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45994.191603935185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45994.191603935185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45994.191603935185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45994.191603935185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45994.191603935185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45994.191603935185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45994.191603935185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45994.191603935185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45994.191603935185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45994.191603935185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45994.191603935185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45994.191603935185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45994.191603935185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45994.191603935185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45994.191603935185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45994.191603935185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45994.191603935185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45994.191603935185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45994.191603935185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45994.191603935185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45994.191603935185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45994.191603935185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45994.191603935185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45994.191603935185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45994.191603935185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45994.191603935185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45994.191603935185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45994.191603935185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45994.191603935185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45994.191603935185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45994.191603935185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45994.191603935185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45994.191603935185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45994.191603935185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45994.191603935185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45994.191603935185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45994.191603935185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45994.191603935185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45994.191603935185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45994.191603935185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45994.191603935185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45994.191603935185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45994.191603935185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45994.191603935185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45994.191603935185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45994.191603935185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45994.191603935185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45994.191603935185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45994.191603935185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45994.191603935185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45994.191603935185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45994.191603935185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45994.191603935185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45994.191603935185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45994.191603935185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45994.191603935185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45994.191603935185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45994.191603935185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45994.191603935185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45994.191603935185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45994.191603935185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45994.191603935185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45994.191603935185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45994.191603935185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45994.191603935185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45994.191603935185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45994.191603935185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45994.191603935185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45994.191603935185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45994.191603935185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45994.191603935185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45994.191603935185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45994.191603935185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45994.191603935185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45994.191603935185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45994.191603935185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45994.191603935185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45994.191603935185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45994.191603935185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45994.191603935185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45994.191603935185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45994.191603935185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45994.191603935185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45994.191603935185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45994.191603935185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45994.191603935185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45994.191603935185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45994.191603935185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45994.191603935185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45994.191603935185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45994.191603935185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45994.191603935185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45994.191603935185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45994.191603935185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45994.191603935185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45994.191603935185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29" ca="1" si="3">IFERROR(NOW()-F184,"")</f>
        <v>45994.191603935185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45994.191603935185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45994.191603935185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45994.191603935185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45994.191603935185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45994.191603935185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45994.191603935185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45994.191603935185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45994.191603935185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45994.191603935185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45994.191603935185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45994.191603935185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45994.191603935185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45994.191603935185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45994.191603935185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45994.191603935185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45994.191603935185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45994.191603935185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45994.191603935185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45994.191603935185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45994.191603935185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45994.191603935185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45994.191603935185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45994.191603935185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45994.191603935185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45994.191603935185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45994.191603935185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45994.191603935185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45994.191603935185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45994.191603935185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45994.191603935185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45994.191603935185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45994.191603935185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45994.191603935185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45994.191603935185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45994.191603935185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45994.191603935185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45994.191603935185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45994.191603935185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45994.191603935185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45994.191603935185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45994.191603935185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45994.191603935185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45994.191603935185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45994.191603935185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45994.191603935185</v>
      </c>
      <c r="H229" s="92"/>
      <c r="I229" s="110" t="str">
        <f>IFERROR(VLOOKUP(D229,DB!A:F,6,0),"")</f>
        <v/>
      </c>
      <c r="J229" s="110" t="str">
        <f>IFERROR(VLOOKUP(D229,DB!A:G,7,0),"")</f>
        <v/>
      </c>
      <c r="K229" s="94"/>
      <c r="L229" s="88" t="str">
        <f>IFERROR(VLOOKUP(D229,DB!A:I,9,0),"")</f>
        <v/>
      </c>
    </row>
  </sheetData>
  <dataValidations count="2">
    <dataValidation allowBlank="1" showInputMessage="1" showErrorMessage="1" sqref="E1" xr:uid="{A4F81451-56CC-4543-9497-104C4E44EE4B}"/>
    <dataValidation type="list" allowBlank="1" showInputMessage="1" showErrorMessage="1" sqref="E2:E2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39209</v>
      </c>
      <c r="B2" s="37" t="str">
        <f>IFERROR(VLOOKUP(D2,DB!A:K,11,0),"")</f>
        <v>R5</v>
      </c>
      <c r="C2" s="37">
        <v>3</v>
      </c>
      <c r="D2" s="103" t="s">
        <v>36085</v>
      </c>
      <c r="E2" s="37" t="s">
        <v>39106</v>
      </c>
      <c r="F2" s="38">
        <v>45891.832060185188</v>
      </c>
      <c r="G2" s="105">
        <f ca="1">IFERROR(NOW()-F2,"")</f>
        <v>102.3595437499971</v>
      </c>
      <c r="H2" s="38">
        <v>45891.790393518517</v>
      </c>
      <c r="I2" s="37" t="str">
        <f>IFERROR(VLOOKUP(D2,DB!A:F,6,0),"")</f>
        <v>Generator-SG</v>
      </c>
      <c r="J2" s="37" t="str">
        <f>IFERROR(VLOOKUP(D2,DB!A:G,7,0),"")</f>
        <v>Vandalized</v>
      </c>
      <c r="K2" s="37" t="s">
        <v>39210</v>
      </c>
      <c r="L2" s="37" t="str">
        <f>IFERROR(VLOOKUP(D2,DB!A:I,9,0),"")</f>
        <v>Latis</v>
      </c>
      <c r="M2" s="102"/>
    </row>
    <row r="3" spans="1:13" s="39" customFormat="1" ht="30.75">
      <c r="A3" s="37" t="s">
        <v>39211</v>
      </c>
      <c r="B3" s="37" t="str">
        <f>IFERROR(VLOOKUP(D3,DB!A:K,11,0),"")</f>
        <v>R5</v>
      </c>
      <c r="C3" s="37">
        <v>1</v>
      </c>
      <c r="D3" s="37" t="s">
        <v>33407</v>
      </c>
      <c r="E3" s="37" t="s">
        <v>39187</v>
      </c>
      <c r="F3" s="38">
        <v>45926.188877314817</v>
      </c>
      <c r="G3" s="105">
        <f t="shared" ref="G3" ca="1" si="0">IFERROR(NOW()-F3,"")</f>
        <v>68.002726620368776</v>
      </c>
      <c r="H3" s="38">
        <v>45926.158159722225</v>
      </c>
      <c r="I3" s="37" t="str">
        <f>IFERROR(VLOOKUP(D3,DB!A:F,6,0),"")</f>
        <v>SCECO</v>
      </c>
      <c r="J3" s="37" t="str">
        <f>IFERROR(VLOOKUP(D3,DB!A:G,7,0),"")</f>
        <v>Good</v>
      </c>
      <c r="K3" s="37" t="s">
        <v>39212</v>
      </c>
      <c r="L3" s="37" t="str">
        <f>IFERROR(VLOOKUP(D3,DB!A:I,9,0),"")</f>
        <v>Latis</v>
      </c>
      <c r="M3" s="102"/>
    </row>
    <row r="4" spans="1:13" s="39" customFormat="1" ht="39.75" customHeight="1">
      <c r="A4" s="106" t="s">
        <v>39213</v>
      </c>
      <c r="B4" s="106" t="str">
        <f>IFERROR(VLOOKUP(D4,DB!A:K,11,0),"")</f>
        <v>R5</v>
      </c>
      <c r="C4" s="106">
        <v>1</v>
      </c>
      <c r="D4" s="106" t="s">
        <v>34832</v>
      </c>
      <c r="E4" s="106" t="s">
        <v>39187</v>
      </c>
      <c r="F4" s="107">
        <v>45948.661111111112</v>
      </c>
      <c r="G4" s="108">
        <f t="shared" ref="G4" ca="1" si="1">IFERROR(NOW()-F4,"")</f>
        <v>45.530492824073008</v>
      </c>
      <c r="H4" s="107">
        <v>45948.661111111112</v>
      </c>
      <c r="I4" s="106" t="str">
        <f>IFERROR(VLOOKUP(D4,DB!A:F,6,0),"")</f>
        <v>SCECO</v>
      </c>
      <c r="J4" s="106" t="str">
        <f>IFERROR(VLOOKUP(D4,DB!A:G,7,0),"")</f>
        <v>Dead</v>
      </c>
      <c r="K4" s="106" t="s">
        <v>39214</v>
      </c>
      <c r="L4" s="106" t="str">
        <f>IFERROR(VLOOKUP(D4,DB!A:I,9,0),"")</f>
        <v>Latis</v>
      </c>
    </row>
    <row r="5" spans="1:13" s="39" customFormat="1" ht="30.75">
      <c r="A5" s="106" t="s">
        <v>39215</v>
      </c>
      <c r="B5" s="106" t="str">
        <f>IFERROR(VLOOKUP(D5,DB!A:K,11,0),"")</f>
        <v>R5</v>
      </c>
      <c r="C5" s="106">
        <v>1</v>
      </c>
      <c r="D5" s="106" t="s">
        <v>36592</v>
      </c>
      <c r="E5" s="106" t="s">
        <v>39106</v>
      </c>
      <c r="F5" s="107">
        <v>45981.373298611114</v>
      </c>
      <c r="G5" s="108">
        <f ca="1">IFERROR(NOW()-F5,"")</f>
        <v>12.818305324071844</v>
      </c>
      <c r="H5" s="136">
        <v>45981.360798611109</v>
      </c>
      <c r="I5" s="106" t="str">
        <f>IFERROR(VLOOKUP(D5,DB!A:F,6,0),"")</f>
        <v>SCECO</v>
      </c>
      <c r="J5" s="106" t="str">
        <f>IFERROR(VLOOKUP(D5,DB!A:G,7,0),"")</f>
        <v>Dead</v>
      </c>
      <c r="K5" s="106" t="s">
        <v>39216</v>
      </c>
      <c r="L5" s="106" t="str">
        <f>IFERROR(VLOOKUP(D5,DB!A:I,9,0),"")</f>
        <v>Latis</v>
      </c>
    </row>
    <row r="6" spans="1:13">
      <c r="A6" s="37" t="s">
        <v>39217</v>
      </c>
      <c r="B6" s="37" t="str">
        <f>IFERROR(VLOOKUP(D6,DB!A:K,11,0),"")</f>
        <v>R5</v>
      </c>
      <c r="C6" s="37">
        <v>1</v>
      </c>
      <c r="D6" s="37" t="s">
        <v>33343</v>
      </c>
      <c r="E6" s="37" t="s">
        <v>39106</v>
      </c>
      <c r="F6" s="38">
        <v>45994.143067129633</v>
      </c>
      <c r="G6" s="135">
        <f ca="1">IFERROR(NOW()-F6,"")</f>
        <v>4.8536805552430451E-2</v>
      </c>
      <c r="H6" s="38">
        <v>45994.128483796296</v>
      </c>
      <c r="I6" s="37" t="str">
        <f>IFERROR(VLOOKUP(D6,DB!A:F,6,0),"")</f>
        <v>Generator-SG</v>
      </c>
      <c r="J6" s="37" t="str">
        <f>IFERROR(VLOOKUP(D6,DB!A:G,7,0),"")</f>
        <v>Vandalized</v>
      </c>
      <c r="K6" s="37" t="s">
        <v>39218</v>
      </c>
      <c r="L6" s="37" t="str">
        <f>IFERROR(VLOOKUP(D6,DB!A:I,9,0),"")</f>
        <v>Latis</v>
      </c>
    </row>
    <row r="7" spans="1:13">
      <c r="A7" s="37"/>
      <c r="B7" s="37" t="str">
        <f>IFERROR(VLOOKUP(D7,DB!A:K,11,0),"")</f>
        <v/>
      </c>
      <c r="C7" s="37"/>
      <c r="D7" s="37"/>
      <c r="E7" s="37"/>
      <c r="F7" s="38"/>
      <c r="G7" s="135">
        <f ca="1">IFERROR(NOW()-F7,"")</f>
        <v>45994.191603935185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45994.191603935185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45994.191603935185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45994.191603935185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45994.191603935185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45994.191603935185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45994.191603935185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45994.191603935185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45994.191603935185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45994.191603935185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45994.191603935185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45994.191603935185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45994.191603935185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45994.191603935185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45994.191603935185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45994.191603935185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45994.191603935185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45994.191603935185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45994.191603935185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45994.191603935185</v>
      </c>
      <c r="H26" s="38"/>
      <c r="I26" s="37" t="str">
        <f>IFERROR(VLOOKUP(D26,DB!A:F,6,0),"")</f>
        <v/>
      </c>
      <c r="J26" s="37" t="str">
        <f>IFERROR(VLOOKUP(D26,DB!A:G,7,0),"")</f>
        <v/>
      </c>
      <c r="K26" s="37"/>
      <c r="L26" s="37" t="str">
        <f>IFERROR(VLOOKUP(D26,DB!A:I,9,0),"")</f>
        <v/>
      </c>
    </row>
    <row r="27" spans="1:12">
      <c r="A27" s="150"/>
      <c r="B27" s="150" t="str">
        <f>IFERROR(VLOOKUP(D27,DB!A:K,11,0),"")</f>
        <v/>
      </c>
      <c r="C27" s="150"/>
      <c r="D27" s="150"/>
      <c r="E27" s="150"/>
      <c r="F27" s="151"/>
      <c r="G27" s="152">
        <f ca="1">IFERROR(NOW()-F27,"")</f>
        <v>45994.191603935185</v>
      </c>
      <c r="H27" s="151"/>
      <c r="I27" s="150" t="str">
        <f>IFERROR(VLOOKUP(D27,DB!A:F,6,0),"")</f>
        <v/>
      </c>
      <c r="J27" s="150" t="str">
        <f>IFERROR(VLOOKUP(D27,DB!A:G,7,0),"")</f>
        <v/>
      </c>
      <c r="K27" s="150"/>
      <c r="L27" s="150" t="str">
        <f>IFERROR(VLOOKUP(D27,DB!A:I,9,0),"")</f>
        <v/>
      </c>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39219</v>
      </c>
      <c r="B2" s="119" t="str">
        <f>IFERROR(VLOOKUP(D2,DB!A:K,11,0),"")</f>
        <v>R6</v>
      </c>
      <c r="C2" s="120">
        <v>2</v>
      </c>
      <c r="D2" s="119" t="s">
        <v>34862</v>
      </c>
      <c r="E2" s="142" t="s">
        <v>39106</v>
      </c>
      <c r="F2" s="121">
        <v>45994.133032407408</v>
      </c>
      <c r="G2" s="72">
        <f ca="1">IFERROR(NOW()-F2,"-")</f>
        <v>5.8571527777530719E-2</v>
      </c>
      <c r="H2" s="121">
        <v>45994.126319444447</v>
      </c>
      <c r="I2" s="119" t="str">
        <f>IFERROR(VLOOKUP(D2,DB!A:F,6,0),"")</f>
        <v>Generator-SG</v>
      </c>
      <c r="J2" s="119" t="str">
        <f>IFERROR(VLOOKUP(D2,DB!A:G,7,0),"")</f>
        <v>Dead</v>
      </c>
      <c r="K2" s="122" t="s">
        <v>39220</v>
      </c>
      <c r="L2" s="137" t="str">
        <f>IFERROR(VLOOKUP(D2,DB!A:I,9,0),"")</f>
        <v>Latis</v>
      </c>
    </row>
    <row r="3" spans="1:16382" ht="31.5" customHeight="1">
      <c r="A3" s="118"/>
      <c r="B3" s="119" t="str">
        <f>IFERROR(VLOOKUP(D3,DB!A:K,11,0),"")</f>
        <v/>
      </c>
      <c r="C3" s="120"/>
      <c r="D3" s="153"/>
      <c r="E3" s="142"/>
      <c r="F3" s="121"/>
      <c r="G3" s="72">
        <f ca="1">IFERROR(NOW()-F3,"-")</f>
        <v>45994.191603935185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45994.191603935185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45994.191603935185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45994.191603935185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45994.191603935185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45994.191603935185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45994.191603935185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45994.191603935185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45994.191603935185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45994.191603935185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45994.191603935185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45994.191603935185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45994.191603935185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45994.191603935185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45994.191603935185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45994.191603935185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45994.191603935185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45994.191603935185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45994.191603935185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45994.191603935185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45994.191603935185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45994.191603935185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45994.191603935185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45994.191603935185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45994.191603935185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45994.191603935185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45994.191603935185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45994.191603935185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45994.191603935185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45994.191603935185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45994.191603935185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45994.191603935185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45994.191603935185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45994.191603935185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45994.191603935185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45994.191603935185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45994.191603935185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45994.191603935185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45994.191603935185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45994.191603935185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45994.191603935185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45994.191603935185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45994.191603935185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45994.191603935185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45994.191603935185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45994.191603935185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45994.191603935185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45994.191603935185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45994.191603935185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45994.191603935185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45994.191603935185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45994.191603935185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45994.191603935185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45994.191603935185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45994.191603935185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45994.191603935185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45994.191603935185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45994.191603935185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45994.191603935185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45994.191603935185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45994.191603935185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45994.191603935185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45994.191603935185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45994.191603935185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45994.191603935185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45994.191603935185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45994.191603935185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45994.191603935185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45994.191603935185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45994.191603935185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45994.191603935185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45994.191603935185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45994.191603935185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45994.191603935185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45994.191603935185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45994.191603935185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45994.191603935185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45994.191603935185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45994.191603935185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45994.191603935185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45994.191603935185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45994.191603935185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45994.191603935185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45994.191603935185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45994.191603935185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45994.191603935185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45994.191603935185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45994.191603935185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45994.191603935185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45994.191603935185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45994.191603935185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45994.191603935185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45994.191603935185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45994.191603935185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45994.191603935185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45994.191603935185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45994.191603935185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45994.191603935185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45994.191603935185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45994.191603935185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45994.191603935185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45994.191603935185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45994.191603935185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45994.191603935185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45994.191603935185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45994.191603935185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45994.191603935185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45994.191603935185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45994.191603935185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45994.191603935185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45994.191603935185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45994.191603935185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45994.191603935185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45994.191603935185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45994.191603935185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45994.191603935185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45994.191603935185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45994.191603935185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45994.191603935185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45994.191603935185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45994.191603935185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45994.191603935185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45994.191603935185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45994.191603935185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45994.191603935185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45994.191603935185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45994.191603935185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45994.191603935185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45994.191603935185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45994.191603935185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45994.191603935185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45994.191603935185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45994.191603935185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45994.191603935185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45994.191603935185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45994.191603935185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45994.191603935185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45994.191603935185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45994.191603935185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45994.191603935185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45994.191603935185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45994.191603935185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45994.191603935185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45994.191603935185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45994.191603935185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45994.191603935185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45994.191603935185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45994.191603935185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45994.191603935185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45994.191603935185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45994.191603935185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45994.191603935185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45994.191603935185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45994.191603935185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45994.191603935185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45994.191603935185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45994.191603935185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45994.191603935185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45994.191603935185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45994.191603935185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45994.191603935185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45994.191603935185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45994.191603935185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45994.191603935185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45994.191603935185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45994.191603935185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45994.191603935185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45994.191603935185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45994.191603935185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45994.191603935185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45994.191603935185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45994.191603935185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45994.191603935185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45994.191603935185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45994.191603935185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45994.191603935185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45994.191603935185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45994.191603935185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45994.191603935185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45994.191603935185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45994.191603935185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45994.191603935185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45994.191603935185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45994.191603935185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45994.191603935185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45994.191603935185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45994.191603935185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45994.191603935185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45994.191603935185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45994.191603935185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45994.191603935185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45994.191603935185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45994.191603935185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45994.191603935185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45994.191603935185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45994.191603935185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45994.191603935185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45994.191603935185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45994.191603935185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45994.191603935185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45994.191603935185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45994.191603935185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45994.191603935185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45994.191603935185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45994.191603935185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45994.191603935185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45994.191603935185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45994.191603935185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45994.191603935185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45994.191603935185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45994.191603935185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45994.191603935185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45994.191603935185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45994.191603935185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45994.191603935185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45994.191603935185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45994.191603935185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45994.191603935185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45994.191603935185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45994.191603935185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45994.191603935185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45994.191603935185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45994.191603935185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45994.191603935185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45994.191603935185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45994.191603935185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45994.191603935185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45994.191603935185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45994.191603935185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45994.191603935185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45994.191603935185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45994.191603935185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45994.191603935185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45994.191603935185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45994.191603935185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45994.191603935185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45994.191603935185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45994.191603935185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45994.191603935185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45994.191603935185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45994.191603935185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45994.191603935185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45994.191603935185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45994.191603935185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45994.191603935185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45994.191603935185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45994.191603935185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45994.191603935185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45994.191603935185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45994.191603935185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45994.191603935185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45994.191603935185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45994.191603935185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45994.191603935185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45994.191603935185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45994.191603935185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45994.191603935185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45994.191603935185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45994.191603935185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45994.191603935185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45994.191603935185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45994.191603935185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45994.191603935185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45994.191603935185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45994.191603935185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45994.191603935185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45994.191603935185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45994.191603935185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45994.191603935185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45994.191603935185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45994.191603935185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45994.191603935185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45994.191603935185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45994.191603935185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45994.191603935185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45994.191603935185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45994.191603935185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45994.191603935185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45994.191603935185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45994.191603935185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45994.191603935185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45994.191603935185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45994.191603935185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45994.191603935185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45994.191603935185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45994.191603935185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45994.191603935185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45994.191603935185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45994.191603935185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45994.191603935185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45994.191603935185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45994.191603935185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45994.191603935185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45994.191603935185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45994.191603935185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45994.191603935185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45994.191603935185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45994.191603935185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45994.191603935185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45994.191603935185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45994.191603935185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45994.191603935185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45994.191603935185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45994.191603935185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45994.191603935185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45994.191603935185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45994.191603935185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45994.191603935185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45994.191603935185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45994.191603935185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45994.191603935185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45994.191603935185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45994.191603935185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45994.191603935185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45994.191603935185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45994.191603935185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45994.191603935185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45994.191603935185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45994.191603935185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45994.191603935185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45994.191603935185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45994.191603935185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45994.191603935185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45994.191603935185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45994.191603935185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45994.191603935185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45994.191603935185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45994.191603935185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45994.191603935185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45994.191603935185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45994.191603935185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45994.191603935185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45994.191603935185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45994.191603935185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45994.191603935185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45994.191603935185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45994.191603935185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45994.191603935185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45994.191603935185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45994.191603935185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45994.191603935185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45994.191603935185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45994.191603935185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45994.191603935185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45994.191603935185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45994.191603935185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45994.191603935185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45994.191603935185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45994.191603935185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45994.191603935185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45994.191603935185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45994.191603935185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45994.191603935185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45994.191603935185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45994.191603935185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45994.191603935185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45994.191603935185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45994.191603935185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45994.191603935185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45994.191603935185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45994.191603935185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45994.191603935185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45994.191603935185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45994.191603935185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45994.191603935185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45994.191603935185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45994.191603935185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45994.191603935185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45994.191603935185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45994.191603935185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45994.191603935185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45994.191603935185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45994.191603935185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45994.191603935185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45994.191603935185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45994.191603935185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45994.191603935185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45994.191603935185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45994.191603935185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45994.191603935185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45994.191603935185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45994.191603935185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45994.191603935185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45994.191603935185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45994.191603935185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45994.191603935185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45994.191603935185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45994.191603935185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45994.191603935185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45994.191603935185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45994.191603935185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45994.191603935185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45994.191603935185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45994.191603935185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45994.191603935185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45994.191603935185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45994.191603935185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45994.191603935185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45994.191603935185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45994.191603935185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45994.191603935185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45994.191603935185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45994.191603935185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45994.191603935185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45994.191603935185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45994.191603935185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45994.191603935185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45994.191603935185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45994.191603935185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45994.191603935185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45994.191603935185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45994.191603935185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45994.191603935185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45994.191603935185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45994.191603935185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45994.191603935185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45994.191603935185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45994.191603935185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45994.191603935185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45994.191603935185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45994.191603935185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45994.191603935185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45994.191603935185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45994.191603935185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45994.191603935185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45994.191603935185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45994.191603935185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45994.191603935185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45994.191603935185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45994.191603935185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45994.191603935185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45994.191603935185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45994.191603935185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45994.191603935185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45994.191603935185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45994.191603935185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45994.191603935185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45994.191603935185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45994.191603935185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45994.191603935185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45994.191603935185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45994.191603935185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45994.191603935185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45994.191603935185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45994.191603935185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45994.191603935185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45994.191603935185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45994.191603935185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45994.191603935185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45994.191603935185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45994.191603935185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45994.191603935185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45994.191603935185</v>
      </c>
      <c r="H455" s="121"/>
      <c r="I455" s="119" t="str">
        <f>IFERROR(VLOOKUP(D455,DB!A:F,6,0),"")</f>
        <v/>
      </c>
      <c r="J455" s="119" t="str">
        <f>IFERROR(VLOOKUP(D455,DB!A:G,7,0),"")</f>
        <v/>
      </c>
      <c r="K455" s="122"/>
      <c r="L455" s="137" t="str">
        <f>IFERROR(VLOOKUP(D455,DB!A:I,9,0),"")</f>
        <v/>
      </c>
    </row>
    <row r="456" spans="1:12" ht="31.5" customHeight="1">
      <c r="A456" s="143"/>
      <c r="B456" s="144" t="str">
        <f>IFERROR(VLOOKUP(D456,DB!A:K,11,0),"")</f>
        <v/>
      </c>
      <c r="C456" s="145"/>
      <c r="D456" s="144"/>
      <c r="E456" s="142"/>
      <c r="F456" s="146"/>
      <c r="G456" s="147">
        <f ca="1">IFERROR(NOW()-F456,"-")</f>
        <v>45994.191603935185</v>
      </c>
      <c r="H456" s="146"/>
      <c r="I456" s="144" t="str">
        <f>IFERROR(VLOOKUP(D456,DB!A:F,6,0),"")</f>
        <v/>
      </c>
      <c r="J456" s="144" t="str">
        <f>IFERROR(VLOOKUP(D456,DB!A:G,7,0),"")</f>
        <v/>
      </c>
      <c r="K456" s="148"/>
      <c r="L456" s="149" t="str">
        <f>IFERROR(VLOOKUP(D456,DB!A:I,9,0),"")</f>
        <v/>
      </c>
    </row>
  </sheetData>
  <dataValidations count="2">
    <dataValidation allowBlank="1" showInputMessage="1" showErrorMessage="1" sqref="E1" xr:uid="{9E1BC488-8814-4F8A-8DBE-742B3278AB71}"/>
    <dataValidation type="list" allowBlank="1" showInputMessage="1" showErrorMessage="1" sqref="E2:E4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2025-12-03T01:36:06Z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