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57" documentId="120_S{2AC9BD13-BADA-5192-A53E-5A8FF88502F6}" xr6:coauthVersionLast="47" xr6:coauthVersionMax="47" xr10:uidLastSave="{6CEB7921-18BC-48A0-A027-B241A8579A5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<sst xmlns="http://schemas.openxmlformats.org/spreadsheetml/2006/main" count="180287" uniqueCount="39128">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</sst>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tabSelected="1" workbookViewId="0">
      <selection activeCell="K11" sqref="K11"/>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320.61125740740681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7.8248148151033092E-2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3.5262037039501593E-2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3.3468055553385057E-2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45983.559683333333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45983.559683333333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45983.559683333333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45983.559683333333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45983.559683333333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45983.559683333333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45983.559683333333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45983.559683333333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45983.559683333333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45983.559683333333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45983.559683333333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45983.559683333333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45983.559683333333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45983.559683333333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45983.559683333333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45983.559683333333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45983.559683333333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45983.559683333333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45983.559683333333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45983.559683333333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45983.559683333333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45983.559683333333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45983.559683333333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45983.559683333333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45983.559683333333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45983.559683333333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45983.559683333333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45983.559683333333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45983.559683333333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45983.559683333333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45983.559683333333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45983.559683333333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45983.559683333333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45983.559683333333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45983.559683333333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45983.559683333333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45983.559683333333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45983.559683333333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45983.559683333333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45983.559683333333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45983.559683333333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45983.559683333333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0E26690C-81E5-4C2C-948F-80345B002F7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158.55984537037148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45983.559683333333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45983.559683333333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45983.559683333333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45983.559683333333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45983.559683333333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45983.559683333333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45983.559683333333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45983.559683333333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45983.559683333333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45983.559683333333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45983.559683333333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45983.559683333333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45983.559683333333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45983.559683333333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45983.559683333333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45983.559683333333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45983.559683333333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45983.559683333333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45983.559683333333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45983.559683333333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45983.559683333333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45983.559683333333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45983.559683333333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45983.559683333333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45983.559683333333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45983.559683333333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45983.559683333333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45983.559683333333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45983.559683333333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45983.559683333333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45983.559683333333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45983.559683333333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45983.559683333333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45983.559683333333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45983.559683333333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45983.559683333333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45983.559683333333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45983.559683333333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45983.559683333333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45983.559683333333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45983.559683333333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45983.559683333333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45983.559683333333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45983.559683333333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45983.559683333333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45983.559683333333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45983.559683333333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45983.559683333333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45983.559683333333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45983.559683333333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45983.559683333333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45983.559683333333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45983.559683333333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45983.559683333333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45983.559683333333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45983.559683333333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45983.559683333333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45983.559683333333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45983.559683333333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45983.559683333333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45983.559683333333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45983.559683333333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45983.559683333333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45983.559683333333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45983.559683333333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45983.559683333333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45983.559683333333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45983.559683333333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45983.559683333333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45983.559683333333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45983.559683333333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45983.559683333333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45983.559683333333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45983.559683333333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45983.559683333333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45983.559683333333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45983.559683333333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45983.559683333333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45983.559683333333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45983.559683333333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45983.559683333333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45983.559683333333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45983.559683333333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45983.559683333333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45983.559683333333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45983.559683333333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45983.559683333333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45983.559683333333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45983.559683333333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45983.559683333333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45983.559683333333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45983.559683333333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45983.559683333333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45983.559683333333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45983.559683333333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45983.559683333333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45983.559683333333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45983.559683333333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45983.559683333333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45983.559683333333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45983.559683333333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45983.559683333333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45983.559683333333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45983.559683333333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45983.559683333333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45983.559683333333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45983.559683333333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45983.559683333333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45983.559683333333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45983.559683333333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45983.559683333333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45983.559683333333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45983.559683333333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45983.559683333333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45983.559683333333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45983.559683333333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45983.559683333333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45983.559683333333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45983.559683333333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45983.559683333333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45983.559683333333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45983.559683333333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45983.559683333333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45983.559683333333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45983.559683333333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45983.559683333333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45983.559683333333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45983.559683333333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45983.559683333333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45983.559683333333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45983.559683333333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45983.559683333333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45983.559683333333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45983.559683333333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45983.559683333333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45983.559683333333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45983.559683333333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45983.559683333333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45983.559683333333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45983.559683333333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45983.559683333333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45983.559683333333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45983.559683333333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45983.559683333333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45983.559683333333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45983.559683333333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45983.559683333333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45983.559683333333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45983.559683333333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45983.559683333333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45983.559683333333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45983.559683333333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45983.559683333333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45983.559683333333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45983.559683333333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45983.559683333333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45983.559683333333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45983.559683333333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45983.559683333333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45983.559683333333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45983.559683333333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45983.559683333333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45983.559683333333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45983.559683333333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45983.559683333333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45983.559683333333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45983.559683333333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45983.559683333333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45983.559683333333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45983.559683333333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45983.559683333333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45983.559683333333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45983.559683333333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45983.559683333333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45983.559683333333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45983.559683333333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45983.559683333333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45983.559683333333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45983.559683333333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45983.559683333333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45983.559683333333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45983.559683333333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45983.559683333333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45983.559683333333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45983.559683333333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45983.559683333333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45983.559683333333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45983.559683333333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45983.559683333333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45983.559683333333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45983.559683333333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45983.559683333333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45983.559683333333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45983.559683333333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45983.559683333333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45983.559683333333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45983.559683333333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45983.559683333333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45983.559683333333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45983.559683333333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45983.559683333333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45983.559683333333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45983.559683333333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45983.559683333333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45983.559683333333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45983.559683333333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45983.559683333333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45983.559683333333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45983.559683333333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45983.559683333333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45983.559683333333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45983.559683333333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45983.559683333333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45983.559683333333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45983.559683333333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45983.559683333333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45983.559683333333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45983.559683333333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45983.559683333333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45983.559683333333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45983.559683333333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45983.559683333333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45983.559683333333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45983.559683333333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45983.559683333333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45983.559683333333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45983.559683333333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45983.559683333333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45983.559683333333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45983.559683333333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45983.559683333333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45983.559683333333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45983.559683333333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45983.559683333333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45983.559683333333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45983.559683333333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45983.559683333333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45983.559683333333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45983.559683333333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45983.559683333333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45983.559683333333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45983.559683333333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45983.559683333333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45983.559683333333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45983.559683333333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45983.559683333333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45983.559683333333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45983.559683333333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45983.559683333333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45983.559683333333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45983.559683333333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45983.559683333333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45983.559683333333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45983.559683333333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45983.559683333333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45983.559683333333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45983.559683333333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45983.559683333333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45983.559683333333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45983.559683333333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45983.559683333333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45983.559683333333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45983.559683333333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45983.559683333333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45983.559683333333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45983.559683333333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45983.559683333333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45983.559683333333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45983.559683333333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45983.559683333333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45983.559683333333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45983.559683333333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45983.559683333333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45983.559683333333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45983.559683333333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45983.559683333333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45983.559683333333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45983.559683333333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45983.559683333333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45983.559683333333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45983.559683333333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45983.559683333333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45983.559683333333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45983.559683333333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45983.559683333333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45983.559683333333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45983.559683333333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45983.559683333333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45983.559683333333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45983.559683333333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45983.559683333333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45983.559683333333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45983.559683333333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45983.559683333333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45983.559683333333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45983.559683333333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45983.559683333333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45983.559683333333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45983.559683333333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45983.559683333333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45983.559683333333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45983.559683333333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45983.559683333333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45983.559683333333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45983.559683333333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45983.559683333333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45983.559683333333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45983.559683333333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45983.559683333333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45983.559683333333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45983.559683333333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45983.559683333333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45983.559683333333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45983.559683333333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45983.559683333333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45983.559683333333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45983.559683333333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45983.559683333333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45983.559683333333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45983.559683333333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45983.559683333333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45983.559683333333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45983.559683333333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45983.559683333333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45983.559683333333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45983.559683333333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45983.559683333333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45983.559683333333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45983.559683333333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45983.559683333333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45983.559683333333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45983.559683333333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45983.559683333333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45983.559683333333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45983.559683333333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45983.559683333333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45983.559683333333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45983.559683333333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45983.559683333333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45983.559683333333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45983.559683333333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45983.559683333333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45983.559683333333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45983.559683333333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45983.559683333333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45983.559683333333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45983.559683333333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45983.559683333333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45983.559683333333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45983.559683333333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45983.559683333333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45983.559683333333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45983.559683333333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45983.559683333333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45983.559683333333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45983.559683333333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45983.559683333333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45983.559683333333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45983.559683333333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45983.559683333333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45983.559683333333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45983.559683333333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45983.559683333333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45983.559683333333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45983.559683333333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45983.559683333333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45983.559683333333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45983.559683333333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45983.559683333333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45983.559683333333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45983.559683333333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45983.559683333333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45983.559683333333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45983.559683333333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45983.559683333333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45983.559683333333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45983.559683333333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45983.559683333333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45983.559683333333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45983.559683333333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45983.559683333333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45983.559683333333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45983.559683333333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45983.559683333333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45983.559683333333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45983.559683333333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45983.559683333333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45983.559683333333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45983.559683333333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45983.559683333333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45983.559683333333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45983.559683333333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45983.559683333333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45983.559683333333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45983.559683333333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45983.559683333333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45983.559683333333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45983.559683333333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45983.559683333333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45983.559683333333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45983.559683333333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45983.559683333333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45983.559683333333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45983.559683333333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45983.559683333333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45983.559683333333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45983.559683333333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45983.559683333333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45983.559683333333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45983.559683333333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45983.559683333333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45983.559683333333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45983.559683333333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45983.559683333333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45983.559683333333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45983.559683333333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45983.559683333333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45983.559683333333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45983.559683333333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45983.559683333333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45983.559683333333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45983.559683333333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45983.559683333333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45983.559683333333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45983.559683333333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45983.559683333333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45983.559683333333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45983.559683333333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45983.559683333333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45983.559683333333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45983.559683333333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45983.559683333333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45983.559683333333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45983.559683333333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45983.559683333333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45983.559683333333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45983.559683333333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45983.559683333333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45983.559683333333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45983.559683333333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45983.559683333333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45983.559683333333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45983.559683333333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45983.559683333333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45983.559683333333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45983.559683333333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45983.559683333333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45983.559683333333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45983.559683333333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45983.559683333333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45983.559683333333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45983.559683333333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45983.559683333333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45983.559683333333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45983.559683333333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45983.559683333333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45983.559683333333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45983.559683333333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45983.559683333333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45983.559683333333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45983.559683333333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45983.559683333333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45983.559683333333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45983.559683333333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45983.559683333333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45983.559683333333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45983.559683333333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45983.559683333333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45983.559683333333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45983.559683333333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45983.559683333333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45983.559683333333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45983.559683333333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45983.559683333333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45983.559683333333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45983.559683333333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45983.559683333333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45983.559683333333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45983.559683333333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45983.559683333333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45983.559683333333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45983.559683333333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45983.559683333333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45983.559683333333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45983.559683333333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45983.559683333333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45983.559683333333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45983.559683333333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45983.559683333333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45983.559683333333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45983.559683333333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45983.559683333333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45983.559683333333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45983.559683333333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45983.559683333333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45983.559683333333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45983.559683333333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45983.559683333333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45983.559683333333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45983.559683333333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45983.559683333333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45983.559683333333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45983.559683333333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45983.559683333333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45983.559683333333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45983.559683333333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45983.559683333333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45983.559683333333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45983.559683333333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45983.559683333333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45983.559683333333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45983.559683333333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45983.559683333333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45983.559683333333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45983.559683333333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45983.559683333333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45983.559683333333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45983.559683333333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45983.559683333333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45983.559683333333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45983.559683333333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45983.559683333333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45983.559683333333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45983.559683333333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45983.559683333333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45983.559683333333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45983.559683333333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45983.559683333333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45983.559683333333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45983.559683333333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45983.559683333333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45983.559683333333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45983.559683333333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45983.559683333333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45983.559683333333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45983.559683333333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45983.559683333333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45983.559683333333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45983.559683333333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45983.559683333333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45983.559683333333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45983.559683333333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45983.559683333333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45983.559683333333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45983.559683333333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45983.559683333333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45983.559683333333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45983.559683333333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45983.559683333333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45983.559683333333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45983.559683333333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45983.559683333333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45983.559683333333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45983.559683333333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45983.559683333333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45983.559683333333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45983.559683333333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45983.559683333333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45983.559683333333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45983.559683333333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45983.559683333333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45983.559683333333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45983.559683333333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45983.559683333333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45983.559683333333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45983.559683333333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45983.559683333333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45983.559683333333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45983.559683333333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45983.559683333333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45983.559683333333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45983.559683333333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45983.559683333333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45983.559683333333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45983.559683333333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45983.559683333333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45983.559683333333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45983.559683333333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45983.559683333333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45983.559683333333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45983.559683333333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45983.559683333333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45983.559683333333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45983.559683333333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45983.559683333333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45983.559683333333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45983.559683333333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45983.559683333333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45983.559683333333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45983.559683333333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45983.559683333333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45983.559683333333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45983.559683333333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45983.559683333333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45983.559683333333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45983.559683333333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45983.559683333333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45983.559683333333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45983.559683333333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45983.559683333333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45983.559683333333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45983.559683333333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45983.559683333333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45983.559683333333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45983.559683333333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45983.559683333333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45983.559683333333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45983.559683333333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45983.559683333333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45983.559683333333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45983.559683333333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45983.559683333333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45983.559683333333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45983.559683333333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45983.559683333333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45983.559683333333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45983.559683333333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45983.559683333333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45983.559683333333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45983.559683333333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45983.559683333333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45983.559683333333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45983.559683333333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45983.559683333333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45983.559683333333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45983.559683333333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45983.559683333333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45983.559683333333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45983.559683333333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45983.559683333333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45983.559683333333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45983.559683333333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45983.559683333333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45983.559683333333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45983.559683333333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45983.559683333333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45983.559683333333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45983.559683333333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45983.559683333333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45983.559683333333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45983.559683333333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45983.559683333333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45983.559683333333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45983.559683333333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45983.559683333333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45983.559683333333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45983.559683333333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45983.559683333333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45983.559683333333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45983.559683333333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45983.559683333333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45983.559683333333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45983.559683333333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45983.559683333333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45983.559683333333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45983.559683333333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45983.559683333333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45983.559683333333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45983.559683333333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45983.559683333333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45983.559683333333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45983.559683333333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45983.559683333333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45983.559683333333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45983.559683333333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45983.559683333333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45983.559683333333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45983.559683333333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45983.559683333333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45983.559683333333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45983.559683333333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45983.559683333333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45983.559683333333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45983.559683333333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45983.559683333333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45983.559683333333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45983.559683333333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45983.559683333333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45983.559683333333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45983.559683333333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45983.559683333333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45983.559683333333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45983.559683333333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45983.559683333333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45983.559683333333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45983.559683333333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45983.559683333333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45983.559683333333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45983.559683333333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45983.559683333333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45983.559683333333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45983.559683333333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45983.559683333333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45983.559683333333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45983.559683333333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45983.559683333333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45983.559683333333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45983.559683333333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45983.559683333333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45983.559683333333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45983.559683333333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45983.559683333333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45983.559683333333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45983.559683333333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45983.559683333333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45983.559683333333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45983.559683333333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45983.559683333333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45983.559683333333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45983.559683333333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45983.559683333333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45983.559683333333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45983.559683333333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45983.559683333333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45983.559683333333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45983.559683333333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45983.559683333333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45983.559683333333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45983.559683333333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45983.559683333333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45983.559683333333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45983.559683333333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45983.559683333333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45983.559683333333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45983.559683333333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45983.559683333333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45983.559683333333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45983.559683333333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45983.559683333333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45983.559683333333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45983.559683333333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45983.559683333333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45983.559683333333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45983.559683333333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45983.559683333333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45983.559683333333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45983.559683333333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45983.559683333333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45983.559683333333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45983.559683333333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45983.559683333333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45983.559683333333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45983.559683333333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45983.559683333333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45983.559683333333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45983.559683333333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45983.559683333333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45983.559683333333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45983.559683333333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45983.559683333333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45983.559683333333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45983.559683333333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45983.559683333333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45983.559683333333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45983.559683333333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45983.559683333333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45983.559683333333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45983.559683333333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45983.559683333333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45983.559683333333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45983.559683333333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45983.559683333333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45983.559683333333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45983.559683333333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45983.559683333333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45983.559683333333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45983.559683333333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45983.559683333333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45983.559683333333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45983.559683333333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45983.559683333333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45983.559683333333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45983.559683333333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45983.559683333333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45983.559683333333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45983.559683333333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45983.559683333333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45983.559683333333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45983.559683333333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45983.559683333333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45983.559683333333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45983.559683333333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45983.559683333333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45983.559683333333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45983.559683333333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45983.559683333333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45983.559683333333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45983.559683333333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45983.559683333333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45983.559683333333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45983.559683333333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45983.559683333333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45983.559683333333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45983.559683333333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45983.559683333333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45983.559683333333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45983.559683333333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45983.559683333333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45983.559683333333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45983.559683333333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45983.559683333333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45983.559683333333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45983.559683333333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45983.559683333333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45983.559683333333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45983.559683333333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45983.559683333333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45983.559683333333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45983.559683333333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45983.559683333333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45983.559683333333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45983.559683333333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45983.559683333333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45983.559683333333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45983.559683333333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45983.559683333333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45983.559683333333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45983.559683333333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45983.559683333333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45983.559683333333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45983.559683333333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45983.559683333333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45983.559683333333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45983.559683333333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45983.559683333333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45983.559683333333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45983.559683333333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45983.559683333333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45983.559683333333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45983.559683333333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45983.559683333333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45983.559683333333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45983.559683333333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45983.559683333333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45983.559683333333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45983.559683333333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45983.559683333333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45983.559683333333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45983.559683333333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45983.559683333333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45983.559683333333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45983.559683333333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45983.559683333333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45983.559683333333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45983.559683333333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45983.559683333333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45983.559683333333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45983.559683333333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45983.559683333333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45983.559683333333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45983.559683333333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45983.559683333333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45983.559683333333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45983.559683333333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45983.559683333333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45983.559683333333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45983.559683333333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45983.559683333333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45983.559683333333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45983.559683333333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45983.559683333333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45983.559683333333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45983.559683333333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45983.559683333333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45983.559683333333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45983.559683333333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45983.559683333333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45983.559683333333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45983.559683333333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45983.559683333333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45983.559683333333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45983.559683333333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45983.559683333333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45983.559683333333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45983.559683333333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45983.559683333333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45983.559683333333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45983.559683333333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45983.559683333333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45983.559683333333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45983.559683333333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45983.559683333333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45983.559683333333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45983.559683333333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45983.559683333333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45983.559683333333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45983.559683333333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45983.559683333333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45983.559683333333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45983.559683333333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45983.559683333333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45983.559683333333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45983.559683333333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45983.559683333333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45983.559683333333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45983.559683333333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45983.559683333333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45983.559683333333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45983.559683333333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45983.559683333333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45983.559683333333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45983.559683333333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45983.559683333333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45983.559683333333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45983.559683333333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45983.559683333333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45983.559683333333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45983.559683333333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45983.559683333333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45983.559683333333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45983.559683333333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45983.559683333333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45983.559683333333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45983.559683333333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45983.559683333333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45983.559683333333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45983.559683333333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45983.559683333333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45983.559683333333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45983.559683333333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45983.559683333333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45983.559683333333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45983.559683333333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45983.559683333333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45983.559683333333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45983.559683333333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45983.559683333333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45983.559683333333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45983.559683333333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45983.559683333333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45983.559683333333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45983.559683333333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45983.559683333333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45983.559683333333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45983.559683333333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45983.559683333333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45983.559683333333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45983.559683333333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45983.559683333333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45983.559683333333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45983.559683333333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45983.559683333333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45983.559683333333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45983.559683333333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45983.559683333333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45983.559683333333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45983.559683333333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45983.559683333333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45983.559683333333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45983.559683333333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45983.559683333333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45983.559683333333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45983.559683333333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45983.559683333333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45983.559683333333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45983.559683333333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45983.559683333333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45983.559683333333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45983.559683333333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45983.559683333333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45983.559683333333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45983.559683333333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45983.559683333333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45983.559683333333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45983.559683333333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45983.559683333333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45983.559683333333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45983.559683333333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45983.559683333333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45983.559683333333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45983.559683333333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45983.559683333333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45983.559683333333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45983.559683333333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45983.559683333333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45983.559683333333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45983.559683333333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45983.559683333333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45983.559683333333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45983.559683333333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45983.559683333333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45983.559683333333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45983.559683333333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45983.559683333333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45983.559683333333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45983.559683333333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45983.559683333333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45983.559683333333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45983.559683333333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45983.559683333333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45983.559683333333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45983.559683333333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45983.559683333333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45983.559683333333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45983.559683333333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45983.559683333333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45983.559683333333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45983.559683333333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45983.559683333333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45983.559683333333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45983.559683333333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45983.559683333333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45983.559683333333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45983.559683333333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45983.559683333333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45983.559683333333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45983.559683333333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45983.559683333333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45983.559683333333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45983.559683333333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45983.559683333333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45983.559683333333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45983.559683333333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45983.559683333333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45983.559683333333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45983.559683333333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45983.559683333333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45983.559683333333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45983.559683333333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45983.559683333333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45983.559683333333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45983.559683333333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45983.559683333333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45983.559683333333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45983.559683333333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45983.559683333333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45983.559683333333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45983.559683333333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45983.559683333333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45983.559683333333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45983.559683333333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45983.559683333333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45983.559683333333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45983.559683333333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45983.559683333333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45983.559683333333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45983.559683333333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45983.559683333333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45983.559683333333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45983.559683333333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45983.559683333333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45983.559683333333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45983.559683333333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45983.559683333333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45983.559683333333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45983.559683333333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45983.559683333333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45983.559683333333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45983.559683333333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45983.559683333333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45983.559683333333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45983.559683333333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45983.559683333333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45983.559683333333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45983.559683333333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45983.559683333333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45983.559683333333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45983.559683333333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45983.559683333333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45983.559683333333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45983.559683333333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45983.559683333333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45983.559683333333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45983.559683333333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45983.559683333333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45983.559683333333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45983.559683333333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45983.559683333333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45983.559683333333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45983.559683333333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45983.559683333333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45983.559683333333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45983.559683333333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45983.559683333333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45983.559683333333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45983.559683333333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45983.559683333333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45983.559683333333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45983.559683333333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45983.559683333333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45983.559683333333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45983.559683333333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45983.559683333333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45983.559683333333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45983.559683333333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45983.559683333333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45983.559683333333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45983.559683333333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45983.559683333333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45983.559683333333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45983.559683333333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45983.559683333333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45983.559683333333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45983.559683333333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45983.559683333333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45983.559683333333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45983.559683333333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45983.559683333333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45983.559683333333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45983.559683333333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45983.559683333333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45983.559683333333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45983.559683333333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45983.559683333333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45983.559683333333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45983.559683333333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45983.559683333333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45983.559683333333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45983.559683333333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45983.559683333333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45983.559683333333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45983.559683333333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45983.559683333333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45983.559683333333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45983.559683333333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45983.559683333333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45983.559683333333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45983.559683333333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45983.559683333333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45983.559683333333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45983.559683333333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45983.559683333333</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280.07896574073675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4.7796759259654209E-2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R4</v>
      </c>
      <c r="C4" s="93">
        <v>2</v>
      </c>
      <c r="D4" s="91" t="s">
        <v>36279</v>
      </c>
      <c r="E4" s="94"/>
      <c r="F4" s="95"/>
      <c r="G4" s="96">
        <f t="shared" ca="1" si="0"/>
        <v>45983.559683333333</v>
      </c>
      <c r="H4" s="95"/>
      <c r="I4" s="113" t="str">
        <f>IFERROR(VLOOKUP(D4,DB!A:F,6,0),"")</f>
        <v>Generator-SG</v>
      </c>
      <c r="J4" s="113" t="str">
        <f>IFERROR(VLOOKUP(D4,DB!A:G,7,0),"")</f>
        <v>Weak</v>
      </c>
      <c r="K4" s="97" t="s">
        <v>39115</v>
      </c>
      <c r="L4" s="91" t="str">
        <f>IFERROR(VLOOKUP(D4,DB!A:I,9,0),"")</f>
        <v>Latis</v>
      </c>
    </row>
    <row r="5" spans="1:16" ht="15" customHeight="1">
      <c r="A5" s="113"/>
      <c r="B5" s="113" t="str">
        <f>IFERROR(VLOOKUP(D5,DB!A:K,11,0),"")</f>
        <v/>
      </c>
      <c r="C5" s="93"/>
      <c r="D5" s="91"/>
      <c r="E5" s="94"/>
      <c r="F5" s="95"/>
      <c r="G5" s="96">
        <f t="shared" ca="1" si="0"/>
        <v>45983.559683333333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45983.559683333333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45983.559683333333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45983.559683333333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45983.559683333333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45983.559683333333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45983.559683333333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45983.559683333333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45983.559683333333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45983.559683333333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45983.559683333333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45983.559683333333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45983.559683333333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45983.559683333333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45983.559683333333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45983.559683333333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45983.559683333333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45983.559683333333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45983.559683333333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45983.559683333333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45983.559683333333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45983.559683333333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45983.559683333333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45983.559683333333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45983.559683333333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45983.559683333333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45983.559683333333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45983.559683333333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45983.559683333333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45983.559683333333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45983.559683333333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45983.559683333333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45983.559683333333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45983.559683333333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45983.559683333333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45983.559683333333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45983.559683333333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45983.559683333333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45983.559683333333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45983.559683333333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45983.559683333333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45983.559683333333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45983.559683333333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45983.559683333333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45983.559683333333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45983.559683333333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45983.559683333333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45983.559683333333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45983.559683333333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45983.559683333333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45983.559683333333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45983.559683333333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45983.559683333333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45983.559683333333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45983.559683333333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45983.559683333333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45983.559683333333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45983.559683333333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45983.559683333333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45983.559683333333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45983.559683333333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45983.559683333333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45983.559683333333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45983.559683333333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45983.559683333333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45983.559683333333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45983.559683333333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45983.559683333333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45983.559683333333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45983.559683333333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45983.559683333333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45983.559683333333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45983.559683333333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45983.559683333333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45983.559683333333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45983.559683333333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45983.559683333333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45983.559683333333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45983.559683333333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45983.559683333333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45983.559683333333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45983.559683333333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45983.559683333333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45983.559683333333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45983.559683333333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45983.559683333333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45983.559683333333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45983.559683333333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45983.559683333333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45983.559683333333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45983.559683333333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45983.559683333333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45983.559683333333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45983.559683333333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45983.559683333333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45983.559683333333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45983.559683333333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45983.559683333333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45983.559683333333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45983.559683333333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45983.559683333333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45983.559683333333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45983.559683333333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45983.559683333333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45983.559683333333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45983.559683333333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45983.559683333333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45983.559683333333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45983.559683333333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45983.559683333333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45983.559683333333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45983.559683333333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45983.559683333333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45983.559683333333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45983.559683333333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45983.559683333333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45983.559683333333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45983.559683333333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45983.559683333333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45983.559683333333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45983.559683333333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45983.559683333333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45983.559683333333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45983.559683333333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45983.559683333333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45983.559683333333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45983.559683333333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45983.559683333333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45983.559683333333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45983.559683333333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45983.559683333333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45983.559683333333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45983.559683333333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45983.559683333333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45983.559683333333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45983.559683333333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45983.559683333333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45983.559683333333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45983.559683333333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45983.559683333333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45983.559683333333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45983.559683333333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45983.559683333333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45983.559683333333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45983.559683333333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45983.559683333333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45983.559683333333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45983.559683333333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45983.559683333333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45983.559683333333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45983.559683333333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45983.559683333333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45983.559683333333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45983.559683333333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45983.559683333333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45983.559683333333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45983.559683333333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45983.559683333333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45983.559683333333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45983.559683333333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45983.559683333333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45983.559683333333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45983.559683333333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45983.559683333333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45983.559683333333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45983.559683333333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45983.559683333333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45983.559683333333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45983.559683333333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45983.559683333333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45983.559683333333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45983.559683333333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45983.559683333333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45983.559683333333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45983.559683333333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45983.559683333333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45983.559683333333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45983.559683333333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45983.559683333333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45983.559683333333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45983.559683333333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45983.559683333333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45983.559683333333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45983.559683333333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45983.559683333333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45983.559683333333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45983.559683333333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45983.559683333333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45983.559683333333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45983.559683333333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45983.559683333333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45983.559683333333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45983.559683333333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45983.559683333333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45983.559683333333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45983.559683333333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45983.559683333333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45983.559683333333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45983.559683333333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45983.559683333333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45983.559683333333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45983.559683333333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45983.559683333333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45983.559683333333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45983.559683333333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45983.559683333333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45983.559683333333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45983.559683333333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45983.559683333333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45983.559683333333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45983.559683333333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45983.559683333333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45983.559683333333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45983.559683333333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45983.559683333333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45983.559683333333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45983.559683333333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45983.559683333333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45983.559683333333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45983.559683333333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45983.559683333333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45983.559683333333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45983.559683333333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45983.559683333333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45983.559683333333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45983.559683333333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45983.559683333333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45983.559683333333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45983.559683333333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45983.559683333333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45983.559683333333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45983.559683333333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45983.559683333333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45983.559683333333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45983.559683333333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45983.559683333333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45983.559683333333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45983.559683333333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45983.559683333333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45983.559683333333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45983.559683333333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45983.559683333333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45983.559683333333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45983.559683333333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45983.559683333333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45983.559683333333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45983.559683333333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45983.559683333333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45983.559683333333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45983.559683333333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45983.559683333333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45983.559683333333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45983.559683333333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45983.559683333333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45983.559683333333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45983.559683333333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45983.559683333333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45983.559683333333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45983.559683333333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45983.559683333333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45983.559683333333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45983.559683333333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45983.559683333333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45983.559683333333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45983.559683333333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45983.559683333333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45983.559683333333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45983.559683333333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45983.559683333333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45983.559683333333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45983.559683333333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45983.559683333333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45983.559683333333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45983.559683333333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45983.559683333333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45983.559683333333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45983.559683333333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45983.559683333333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45983.559683333333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45983.559683333333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45983.559683333333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45983.559683333333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45983.559683333333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45983.559683333333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45983.559683333333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45983.559683333333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45983.559683333333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45983.559683333333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45983.559683333333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45983.559683333333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45983.559683333333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45983.559683333333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45983.559683333333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45983.559683333333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45983.559683333333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45983.559683333333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45983.559683333333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45983.559683333333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45983.559683333333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45983.559683333333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45983.559683333333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45983.559683333333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45983.559683333333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45983.559683333333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45983.559683333333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45983.559683333333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45983.559683333333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45983.559683333333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45983.559683333333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45983.559683333333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45983.559683333333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45983.559683333333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45983.559683333333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45983.559683333333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45983.559683333333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45983.559683333333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45983.559683333333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45983.559683333333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45983.559683333333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45983.559683333333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45983.559683333333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45983.559683333333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45983.559683333333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45983.559683333333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45983.559683333333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45983.559683333333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45983.559683333333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45983.559683333333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45983.559683333333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45983.559683333333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45983.559683333333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45983.559683333333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45983.559683333333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45983.559683333333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45983.559683333333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45983.559683333333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45983.559683333333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45983.559683333333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45983.559683333333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45983.559683333333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45983.559683333333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45983.559683333333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45983.559683333333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45983.559683333333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45983.559683333333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45983.559683333333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45983.559683333333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45983.559683333333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45983.559683333333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45983.559683333333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45983.559683333333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45983.559683333333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45983.559683333333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45983.559683333333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45983.559683333333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45983.559683333333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45983.559683333333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45983.559683333333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45983.559683333333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45983.559683333333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45983.559683333333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45983.559683333333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45983.559683333333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45983.559683333333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45983.559683333333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45983.559683333333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45983.559683333333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45983.559683333333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45983.559683333333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45983.559683333333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45983.559683333333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45983.559683333333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45983.559683333333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45983.559683333333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45983.559683333333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45983.559683333333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45983.559683333333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45983.559683333333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45983.559683333333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45983.559683333333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45983.559683333333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45983.559683333333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45983.559683333333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45983.559683333333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45983.559683333333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45983.559683333333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45983.559683333333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45983.559683333333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45983.559683333333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45983.559683333333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45983.559683333333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45983.559683333333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45983.559683333333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45983.559683333333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45983.559683333333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45983.559683333333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45983.559683333333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45983.559683333333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45983.559683333333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45983.559683333333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45983.559683333333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45983.559683333333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45983.559683333333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45983.559683333333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45983.559683333333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45983.559683333333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45983.559683333333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45983.559683333333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45983.559683333333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45983.559683333333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45983.559683333333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45983.559683333333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45983.559683333333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45983.559683333333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45983.559683333333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45983.559683333333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45983.559683333333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45983.559683333333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45983.559683333333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45983.559683333333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45983.559683333333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45983.559683333333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45983.559683333333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45983.559683333333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45983.559683333333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45983.559683333333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45983.559683333333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45983.559683333333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45983.559683333333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45983.559683333333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45983.559683333333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45983.559683333333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45983.559683333333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45983.559683333333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45983.559683333333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45983.559683333333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45983.559683333333</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91.72762314814463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39106</v>
      </c>
      <c r="F3" s="38">
        <v>45926.188877314817</v>
      </c>
      <c r="G3" s="108">
        <f t="shared" ref="G3" ca="1" si="0">IFERROR(NOW()-F3,"")</f>
        <v>57.370806018516305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39106</v>
      </c>
      <c r="F4" s="110">
        <v>45948.661111111112</v>
      </c>
      <c r="G4" s="111">
        <f t="shared" ref="G4" ca="1" si="1">IFERROR(NOW()-F4,"")</f>
        <v>34.898572222220537</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6.0448800925951218</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2.1863847222193726</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32664</v>
      </c>
      <c r="E7" s="109" t="s">
        <v>39106</v>
      </c>
      <c r="F7" s="128">
        <v>45982.768553240741</v>
      </c>
      <c r="G7" s="111">
        <f ca="1">IFERROR(NOW()-F7,"")</f>
        <v>0.79113009259162936</v>
      </c>
      <c r="H7" s="128">
        <v>45982.753275462965</v>
      </c>
      <c r="I7" s="109" t="str">
        <f>IFERROR(VLOOKUP(D7,DB!A:F,6,0),"")</f>
        <v>SCECO</v>
      </c>
      <c r="J7" s="109" t="str">
        <f>IFERROR(VLOOKUP(D7,DB!A:G,7,0),"")</f>
        <v>Good</v>
      </c>
      <c r="K7" s="109" t="s">
        <v>39127</v>
      </c>
      <c r="L7" s="109" t="str">
        <f>IFERROR(VLOOKUP(D7,DB!A:I,9,0),"")</f>
        <v>Latis</v>
      </c>
    </row>
    <row r="8" spans="1:13">
      <c r="A8" s="109"/>
      <c r="B8" s="109" t="str">
        <f>IFERROR(VLOOKUP(D8,DB!A:K,11,0),"")</f>
        <v/>
      </c>
      <c r="C8" s="109"/>
      <c r="D8"/>
      <c r="E8" s="109"/>
      <c r="F8" s="109"/>
      <c r="G8" s="111">
        <f ca="1">IFERROR(NOW()-F8,"")</f>
        <v>45983.559683333333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45983.559683333333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45983.559683333333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45983.559683333333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45983.559683333333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45983.559683333333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45983.559683333333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45983.559683333333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45983.559683333333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45983.559683333333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45983.559683333333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45983.559683333333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45983.559683333333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45983.559683333333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45983.559683333333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45983.559683333333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45983.559683333333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45983.559683333333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45983.559683333333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45983.559683333333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45983.559683333333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45983.559683333333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45983.559683333333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45983.559683333333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45983.559683333333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45983.559683333333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45983.559683333333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45983.559683333333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45983.559683333333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45983.559683333333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45983.559683333333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45983.559683333333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45983.559683333333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45983.559683333333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45983.559683333333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45983.559683333333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45983.559683333333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45983.559683333333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45983.559683333333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45983.559683333333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45983.559683333333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45983.559683333333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45983.559683333333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45983.559683333333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45983.559683333333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45983.559683333333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45983.559683333333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45983.559683333333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45983.559683333333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45983.559683333333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45983.559683333333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45983.559683333333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45983.559683333333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45983.559683333333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45983.559683333333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45983.559683333333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45983.559683333333</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45983.559683333333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45983.559683333333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45983.559683333333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45983.559683333333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45983.559683333333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45983.559683333333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45983.559683333333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45983.559683333333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45983.559683333333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45983.559683333333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45983.559683333333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45983.559683333333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45983.559683333333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45983.559683333333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45983.559683333333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45983.559683333333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45983.559683333333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45983.559683333333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45983.559683333333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45983.559683333333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45983.559683333333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45983.559683333333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45983.559683333333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45983.559683333333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45983.559683333333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45983.559683333333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45983.559683333333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45983.559683333333</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45983.559683333333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45983.559683333333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45983.559683333333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45983.559683333333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45983.559683333333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45983.559683333333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45983.559683333333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45983.559683333333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45983.559683333333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45983.559683333333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45983.559683333333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45983.559683333333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45983.559683333333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45983.559683333333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45983.559683333333</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