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53" documentId="120_S{2AC9BD13-BADA-5192-A53E-5A8FF88502F6}" xr6:coauthVersionLast="47" xr6:coauthVersionMax="47" xr10:uidLastSave="{1478F891-D26E-47F9-8EF5-F05AFB75A57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I3" i="4"/>
  <c r="J3" i="4"/>
  <c r="I4" i="4"/>
  <c r="J4" i="4"/>
  <c r="I5" i="4"/>
  <c r="J5" i="4"/>
  <c r="I6" i="4"/>
  <c r="J6"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<sst xmlns="http://schemas.openxmlformats.org/spreadsheetml/2006/main" count="180291" uniqueCount="39129">
  <si>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</si>
  <si>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</si>
  <si>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</si>
  <si>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</si>
  <si>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</si>
  <si>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</si>
  <si>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</si>
  <si>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</si>
  <si>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</si>
  <si>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</si>
  <si>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</si>
  <si>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</si>
  <si>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</si>
  <si>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</si>
  <si>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</si>
  <si>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</si>
  <si>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</si>
  <si>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</si>
  <si>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</si>
  <si>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</si>
  <si>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</si>
  <si>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</si>
  <si>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</si>
  <si>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</si>
  <si>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</si>
  <si>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</si>
  <si>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</si>
  <si>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</si>
  <si>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</si>
  <si>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</si>
  <si>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</si>
  <si>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</si>
  <si>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</si>
  <si>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</si>
  <si>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</si>
  <si>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</si>
  <si>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</si>
  <si>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</si>
  <si>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</si>
  <si>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</si>
  <si>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</si>
  <si>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</si>
  <si>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</si>
  <si>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</si>
  <si>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</si>
  <si>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</si>
  <si>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</si>
  <si>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</si>
  <si>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</si>
  <si>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</si>
  <si>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</si>
  <si>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</si>
  <si>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</si>
  <si>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</si>
  <si>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</si>
  <si>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</si>
  <si>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</si>
  <si>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</si>
  <si>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</si>
  <si>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</si>
  <si>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</si>
  <si>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</si>
  <si>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</si>
  <si>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</si>
  <si>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</si>
  <si>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</si>
  <si>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</si>
  <si>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</si>
  <si>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</si>
  <si>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</si>
  <si>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</si>
  <si>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</si>
  <si>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</si>
  <si>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</si>
  <si>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</si>
  <si>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</si>
  <si>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</si>
  <si>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</si>
  <si>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</si>
  <si>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</si>
  <si>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</si>
  <si>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</si>
  <si>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</si>
  <si>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</si>
  <si>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</si>
  <si>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</si>
  <si>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</si>
  <si>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</si>
  <si>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</si>
  <si>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</si>
  <si>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</si>
  <si>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</si>
  <si>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</si>
  <si>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</si>
  <si>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</si>
  <si>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</si>
  <si>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</si>
  <si>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</si>
  <si>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</si>
  <si>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</si>
  <si>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</si>
  <si>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</si>
  <si>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</si>
  <si>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</si>
  <si>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</si>
  <si>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</si>
  <si>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</si>
  <si>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</si>
  <si>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</si>
  <si>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</si>
  <si>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</si>
  <si>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</si>
  <si>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</si>
  <si>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</si>
  <si>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</si>
  <si>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</si>
  <si>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</si>
  <si>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</si>
  <si>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</si>
  <si>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</si>
  <si>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</si>
  <si>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</si>
  <si>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</si>
  <si>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</si>
  <si>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</si>
  <si>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</si>
  <si>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</si>
  <si>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</si>
  <si>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</si>
  <si>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</si>
  <si>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</si>
  <si>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</si>
  <si>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</si>
  <si>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</si>
  <si>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</si>
  <si>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</si>
  <si>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</si>
  <si>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</si>
  <si>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</si>
  <si>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</si>
  <si>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</si>
  <si>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</si>
  <si>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</si>
  <si>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</si>
  <si>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</si>
  <si>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</si>
  <si>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</si>
  <si>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</si>
  <si>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</si>
  <si>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</si>
  <si>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</si>
  <si>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</si>
  <si>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</si>
  <si>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</si>
  <si>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</si>
  <si>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</si>
  <si>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</si>
  <si>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</si>
  <si>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</si>
  <si>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</si>
  <si>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</si>
  <si>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</si>
  <si>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</si>
  <si>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</si>
  <si>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</si>
  <si>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</si>
  <si>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</si>
  <si>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</si>
  <si>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</si>
  <si>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</si>
  <si>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</si>
  <si>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</si>
  <si>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</si>
  <si>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</si>
  <si>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</si>
  <si>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</si>
  <si>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</si>
  <si>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</si>
  <si>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</si>
  <si>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</si>
  <si>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</si>
  <si>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</si>
  <si>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</si>
  <si>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</si>
  <si>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</si>
  <si>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</si>
  <si>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</si>
  <si>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</si>
  <si>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</si>
  <si>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</si>
  <si>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</si>
  <si>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</si>
  <si>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</si>
  <si>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</si>
  <si>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</si>
  <si>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</si>
  <si>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</si>
  <si>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</si>
  <si>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</si>
  <si>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</si>
  <si>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</si>
  <si>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</si>
  <si>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</si>
  <si>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</si>
  <si>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</si>
  <si>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</si>
  <si>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</si>
  <si>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</si>
  <si>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</si>
  <si>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</si>
  <si>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</si>
  <si>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</si>
  <si>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</si>
  <si>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</si>
  <si>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</si>
  <si>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</si>
  <si>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</si>
  <si>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</si>
  <si>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</si>
  <si>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</si>
  <si>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</si>
  <si>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</si>
  <si>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</si>
  <si>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</si>
  <si>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</si>
  <si>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</si>
  <si>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</si>
  <si>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</si>
  <si>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</si>
  <si>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</si>
  <si>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</si>
  <si>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</si>
  <si>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</si>
  <si>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</si>
  <si>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</si>
  <si>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</si>
  <si>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</si>
  <si>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</si>
  <si>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</si>
  <si>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</si>
  <si>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</si>
  <si>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</si>
  <si>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</si>
  <si>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</si>
  <si>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</si>
  <si>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</si>
  <si>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</si>
  <si>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</si>
  <si>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</si>
  <si>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</si>
  <si>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</si>
  <si>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</si>
  <si>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</si>
  <si>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</si>
  <si>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</si>
  <si>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</si>
  <si>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</si>
  <si>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</si>
  <si>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</si>
  <si>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</si>
  <si>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</si>
  <si>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</si>
  <si>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</si>
  <si>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</si>
  <si>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</si>
  <si>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</si>
  <si>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</si>
  <si>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</si>
  <si>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</si>
  <si>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</si>
  <si>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</si>
  <si>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</si>
  <si>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</si>
  <si>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</si>
  <si>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</si>
  <si>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</si>
  <si>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</si>
  <si>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</si>
  <si>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</si>
  <si>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</si>
  <si>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</si>
  <si>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</si>
  <si>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</si>
  <si>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</si>
  <si>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</si>
  <si>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</si>
  <si>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</si>
  <si>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</si>
  <si>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</si>
  <si>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</si>
  <si>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</si>
  <si>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</si>
  <si>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</si>
  <si>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</si>
  <si>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</si>
  <si>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</si>
  <si>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</si>
  <si>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</si>
  <si>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</si>
  <si>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</si>
  <si>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</si>
  <si>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</si>
  <si>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</si>
  <si>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</si>
  <si>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</si>
  <si>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</si>
  <si>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</si>
  <si>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</si>
  <si>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</si>
  <si>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</si>
  <si>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</si>
  <si>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</si>
  <si>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</si>
  <si>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</si>
  <si>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</si>
  <si>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</si>
  <si>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</si>
  <si>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</si>
  <si>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</si>
  <si>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</si>
  <si>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</si>
  <si>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</si>
  <si>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</si>
  <si>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</si>
  <si>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</si>
  <si>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</si>
  <si>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</si>
  <si>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</si>
  <si>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</si>
  <si>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</si>
  <si>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</si>
  <si>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</si>
  <si>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</si>
  <si>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</si>
  <si>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</si>
  <si>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</si>
  <si>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</si>
  <si>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</si>
  <si>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</si>
  <si>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</si>
  <si>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</si>
  <si>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</si>
  <si>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</si>
  <si>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</si>
  <si>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</si>
  <si>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</si>
  <si>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</si>
  <si>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</si>
  <si>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</si>
  <si>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</si>
  <si>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</si>
  <si>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</si>
  <si>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</si>
  <si>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</si>
  <si>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</si>
  <si>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</si>
  <si>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</si>
  <si>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</si>
  <si>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</si>
  <si>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</si>
  <si>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</si>
  <si>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</si>
  <si>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</si>
  <si>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</si>
  <si>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</si>
  <si>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</si>
  <si>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</si>
  <si>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</si>
  <si>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</si>
  <si>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</si>
  <si>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</si>
  <si>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</si>
  <si>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</si>
  <si>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</si>
  <si>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</si>
  <si>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</si>
  <si>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</si>
  <si>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</si>
  <si>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</si>
  <si>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</si>
  <si>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</si>
  <si>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</si>
  <si>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</si>
  <si>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</si>
  <si>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</si>
  <si>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</si>
  <si>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</si>
  <si>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</si>
  <si>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</si>
  <si>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</si>
  <si>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</si>
  <si>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</si>
  <si>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</si>
  <si>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</si>
  <si>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</si>
  <si>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</si>
  <si>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</si>
  <si>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</si>
  <si>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</si>
  <si>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</si>
  <si>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</si>
  <si>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</si>
  <si>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</si>
  <si>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</si>
  <si>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</si>
  <si>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</si>
  <si>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</si>
  <si>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</si>
  <si>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</si>
  <si>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</si>
  <si>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</si>
  <si>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</si>
  <si>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</si>
  <si>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</si>
  <si>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</si>
  <si>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</si>
  <si>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</si>
  <si>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</si>
  <si>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</si>
  <si>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</si>
  <si>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</si>
  <si>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</si>
  <si>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</si>
  <si>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</si>
  <si>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</si>
  <si>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</si>
  <si>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</si>
  <si>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</si>
  <si>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</si>
  <si>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</si>
  <si>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</si>
  <si>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</si>
  <si>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</si>
  <si>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</si>
  <si>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</si>
  <si>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</si>
  <si>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</si>
  <si>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</si>
  <si>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</si>
  <si>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</si>
  <si>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</si>
  <si>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</si>
  <si>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</si>
  <si>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</si>
  <si>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</si>
  <si>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</si>
  <si>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</si>
  <si>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</si>
  <si>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</si>
  <si>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</si>
  <si>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</si>
  <si>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</si>
  <si>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</si>
  <si>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</si>
  <si>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</si>
  <si>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</si>
  <si>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</si>
  <si>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</si>
  <si>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</si>
  <si>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</si>
  <si>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</si>
  <si>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</si>
  <si>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</si>
  <si>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</si>
  <si>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</si>
  <si>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</si>
  <si>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</si>
  <si>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</si>
  <si>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</si>
  <si>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</si>
  <si>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</si>
  <si>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</si>
  <si>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</si>
  <si>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</si>
  <si>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</si>
  <si>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</si>
  <si>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</si>
  <si>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</si>
  <si>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</si>
  <si>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</si>
  <si>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</si>
  <si>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</si>
  <si>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</si>
  <si>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</si>
  <si>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</si>
  <si>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</si>
  <si>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</si>
  <si>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</si>
  <si>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</si>
  <si>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</si>
  <si>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</si>
  <si>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</si>
  <si>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</si>
  <si>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</si>
  <si>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</si>
  <si>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</si>
  <si>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</si>
  <si>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</si>
  <si>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</si>
  <si>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</si>
  <si>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</si>
  <si>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</si>
  <si>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</si>
  <si>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</si>
  <si>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</si>
  <si>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</si>
  <si>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</si>
  <si>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</si>
  <si>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</si>
  <si>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</si>
  <si>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</si>
  <si>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</si>
  <si>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</si>
  <si>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</si>
  <si>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</si>
  <si>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</si>
  <si>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</si>
  <si>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</si>
  <si>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</si>
  <si>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</si>
  <si>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</si>
  <si>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</si>
  <si>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</si>
  <si>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</si>
  <si>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</si>
  <si>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</si>
  <si>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</si>
  <si>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</si>
  <si>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</si>
  <si>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</si>
  <si>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</si>
  <si>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</si>
  <si>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</si>
  <si>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</si>
  <si>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</si>
  <si>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</si>
  <si>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</si>
  <si>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</si>
  <si>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</si>
  <si>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</si>
  <si>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</si>
  <si>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</si>
  <si>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</si>
  <si>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</si>
  <si>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</si>
  <si>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</si>
  <si>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</si>
  <si>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</si>
  <si>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</si>
  <si>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</si>
  <si>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</si>
  <si>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</si>
  <si>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</si>
  <si>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</si>
  <si>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</si>
  <si>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</si>
  <si>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</si>
  <si>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</si>
  <si>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</si>
  <si>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</si>
  <si>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</si>
  <si>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</si>
  <si>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</si>
  <si>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</si>
  <si>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</si>
  <si>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</si>
  <si>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</si>
  <si>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</si>
  <si>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</si>
  <si>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</si>
  <si>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</si>
  <si>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</si>
  <si>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</si>
  <si>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</si>
  <si>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</si>
  <si>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</si>
  <si>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</si>
  <si>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</si>
  <si>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</si>
  <si>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</si>
  <si>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</si>
  <si>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</si>
  <si>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</si>
  <si>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</si>
  <si>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</si>
  <si>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</si>
  <si>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</si>
  <si>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</si>
  <si>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</si>
  <si>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</si>
  <si>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</si>
  <si>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</si>
  <si>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</si>
  <si>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</si>
  <si>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</si>
  <si>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</si>
  <si>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</si>
  <si>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</si>
  <si>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</si>
  <si>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</si>
  <si>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</si>
  <si>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</si>
  <si>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</si>
  <si>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</si>
  <si>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</si>
  <si>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</si>
  <si>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</si>
  <si>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</si>
  <si>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</si>
  <si>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</si>
  <si>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</si>
  <si>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</si>
  <si>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</si>
  <si>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</si>
  <si>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</si>
  <si>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</si>
  <si>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</si>
  <si>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</si>
  <si>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</si>
  <si>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</si>
  <si>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</si>
  <si>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</si>
  <si>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</si>
  <si>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</si>
  <si>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</si>
  <si>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</si>
  <si>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</si>
  <si>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</si>
  <si>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</si>
  <si>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</si>
  <si>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</si>
  <si>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</si>
  <si>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</si>
  <si>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</si>
  <si>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</si>
  <si>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</si>
  <si>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</si>
  <si>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</si>
  <si>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</si>
  <si>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</si>
  <si>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</si>
  <si>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</si>
  <si>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</si>
  <si>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</si>
  <si>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</si>
  <si>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</si>
  <si>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</si>
  <si>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</si>
  <si>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</si>
  <si>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</si>
  <si>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</si>
  <si>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</si>
  <si>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</si>
  <si>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</si>
  <si>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</si>
  <si>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</si>
  <si>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</si>
  <si>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</si>
  <si>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</si>
  <si>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</si>
  <si>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</si>
  <si>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</si>
  <si>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</si>
  <si>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</si>
  <si>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</si>
  <si>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</si>
  <si>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</si>
  <si>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</si>
  <si>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</si>
  <si>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</si>
  <si>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</si>
  <si>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</si>
  <si>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</si>
  <si>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</si>
  <si>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</si>
  <si>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</si>
  <si>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</si>
  <si>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</si>
  <si>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</si>
  <si>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</si>
  <si>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</si>
  <si>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</si>
  <si>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</si>
  <si>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</si>
  <si>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</si>
  <si>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</si>
  <si>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</si>
  <si>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</si>
  <si>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</si>
  <si>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</si>
  <si>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</si>
  <si>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</si>
  <si>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</si>
  <si>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</si>
  <si>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</si>
  <si>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</si>
  <si>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</si>
  <si>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</si>
  <si>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</si>
  <si>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</si>
  <si>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</si>
  <si>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</si>
  <si>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</si>
  <si>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</si>
  <si>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</si>
  <si>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</si>
  <si>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</si>
  <si>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</si>
  <si>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</si>
  <si>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</si>
  <si>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</si>
  <si>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</si>
  <si>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</si>
  <si>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</si>
  <si>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</si>
  <si>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</si>
  <si>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</si>
  <si>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</si>
  <si>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</si>
  <si>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</si>
  <si>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</si>
  <si>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</si>
  <si>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</si>
  <si>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</si>
  <si>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</si>
  <si>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</si>
  <si>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</si>
  <si>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</si>
  <si>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</si>
  <si>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</si>
  <si>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</si>
  <si>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</si>
  <si>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</si>
  <si>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</si>
  <si>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</si>
  <si>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</si>
  <si>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</si>
  <si>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</si>
  <si>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</si>
  <si>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</si>
  <si>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</si>
  <si>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</si>
  <si>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</si>
  <si>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</si>
  <si>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</si>
  <si>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</si>
  <si>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</si>
  <si>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</si>
  <si>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</si>
  <si>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</si>
  <si>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</si>
  <si>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</si>
  <si>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</si>
  <si>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</si>
  <si>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</si>
  <si>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</si>
  <si>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</si>
  <si>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</si>
  <si>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</si>
  <si>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</si>
  <si>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</si>
  <si>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</si>
  <si>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</si>
  <si>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</si>
  <si>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</si>
  <si>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</si>
  <si>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</si>
  <si>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</si>
  <si>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</si>
  <si>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</si>
  <si>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</si>
  <si>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</si>
  <si>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</si>
  <si>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</si>
  <si>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</si>
  <si>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</si>
  <si>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</si>
  <si>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</si>
  <si>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</si>
  <si>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</si>
  <si>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</si>
  <si>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</si>
  <si>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</si>
  <si>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</si>
  <si>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</si>
  <si>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</si>
  <si>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</si>
  <si>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</si>
  <si>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</si>
  <si>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</si>
  <si>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</si>
  <si>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</si>
  <si>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</si>
  <si>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</si>
  <si>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</si>
  <si>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</si>
  <si>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</si>
  <si>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</si>
  <si>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</si>
  <si>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</si>
  <si>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</si>
  <si>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</si>
  <si>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</si>
  <si>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</si>
  <si>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</si>
  <si>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</si>
  <si>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</si>
  <si>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</si>
  <si>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</si>
  <si>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</si>
  <si>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</si>
  <si>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</si>
  <si>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</si>
  <si>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</si>
  <si>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</si>
  <si>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</si>
  <si>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</si>
  <si>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</si>
  <si>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</si>
  <si>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</si>
  <si>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</si>
  <si>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</si>
  <si>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</si>
  <si>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</si>
  <si>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</si>
  <si>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</si>
  <si>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</si>
  <si>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</si>
  <si>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</si>
  <si>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</si>
  <si>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</si>
  <si>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</si>
  <si>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</si>
  <si>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</si>
  <si>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</si>
  <si>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</si>
  <si>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</si>
  <si>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</si>
  <si>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</si>
  <si>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</si>
  <si>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</si>
  <si>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</si>
  <si>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</si>
  <si>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</si>
  <si>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</si>
  <si>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</si>
  <si>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</si>
  <si>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</si>
  <si>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</si>
  <si>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</si>
  <si>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</si>
  <si>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</si>
  <si>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</si>
  <si>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</si>
  <si>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</si>
  <si>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</si>
  <si>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</si>
  <si>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</si>
  <si>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</si>
  <si>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</si>
  <si>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</si>
  <si>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</si>
  <si>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</si>
  <si>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</si>
  <si>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</si>
  <si>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</si>
  <si>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</si>
  <si>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</si>
  <si>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</si>
  <si>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</si>
  <si>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</si>
  <si>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</si>
  <si>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</si>
  <si>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</si>
  <si>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</si>
  <si>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</si>
  <si>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</si>
  <si>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</si>
  <si>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</si>
  <si>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</si>
  <si>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</si>
  <si>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</si>
  <si>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</si>
  <si>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</si>
  <si>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</si>
  <si>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</si>
  <si>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</si>
  <si>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</si>
  <si>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</si>
  <si>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</si>
  <si>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</si>
  <si>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</si>
  <si>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</si>
  <si>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</si>
  <si>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</si>
  <si>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</si>
  <si>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</si>
  <si>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</si>
  <si>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</si>
  <si>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</si>
  <si>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</si>
  <si>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</si>
  <si>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</si>
  <si>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</si>
  <si>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</si>
  <si>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</si>
  <si>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</si>
  <si>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</si>
  <si>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</si>
  <si>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</si>
  <si>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</si>
  <si>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</si>
  <si>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</si>
  <si>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</si>
  <si>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</si>
  <si>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</si>
  <si>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</si>
  <si>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</si>
  <si>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</si>
  <si>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</si>
  <si>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</si>
  <si>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</si>
  <si>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</si>
  <si>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</si>
  <si>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</si>
  <si>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</si>
  <si>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</si>
  <si>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</si>
  <si>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</si>
  <si>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</si>
  <si>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</si>
  <si>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</si>
  <si>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</si>
  <si>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</si>
  <si>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</si>
  <si>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</si>
  <si>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</si>
  <si>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</si>
  <si>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</si>
  <si>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</si>
  <si>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</si>
  <si>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</si>
  <si>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</si>
  <si>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</si>
  <si>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</si>
  <si>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</si>
  <si>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</si>
  <si>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</si>
  <si>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</si>
  <si>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</si>
  <si>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</si>
  <si>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</si>
  <si>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</si>
  <si>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</si>
  <si>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</si>
  <si>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</si>
  <si>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</si>
  <si>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</si>
  <si>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</si>
  <si>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</si>
  <si>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</si>
  <si>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</si>
  <si>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</si>
  <si>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</si>
  <si>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</si>
  <si>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</si>
  <si>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</si>
  <si>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</si>
  <si>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</si>
  <si>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</si>
  <si>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</si>
  <si>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</si>
  <si>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</si>
  <si>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</si>
  <si>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</si>
  <si>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</si>
  <si>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</si>
  <si>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</si>
  <si>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</si>
  <si>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</si>
  <si>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</si>
  <si>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</si>
  <si>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</si>
  <si>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</si>
  <si>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</si>
  <si>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</si>
  <si>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</si>
  <si>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</si>
  <si>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</si>
  <si>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</si>
  <si>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</si>
  <si>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</si>
  <si>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</si>
  <si>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</si>
  <si>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</si>
  <si>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</si>
  <si>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</si>
  <si>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</si>
  <si>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</si>
  <si>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</si>
  <si>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</si>
  <si>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</si>
  <si>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</si>
  <si>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</si>
  <si>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</si>
  <si>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</si>
  <si>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</si>
  <si>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</si>
  <si>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</si>
  <si>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</si>
  <si>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</si>
  <si>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</si>
  <si>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</si>
  <si>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</si>
  <si>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</si>
  <si>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</si>
  <si>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</si>
  <si>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</si>
  <si>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</si>
  <si>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</si>
  <si>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</si>
  <si>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</si>
  <si>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</si>
  <si>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</si>
  <si>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</si>
  <si>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</si>
  <si>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</si>
  <si>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</si>
  <si>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</si>
  <si>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</si>
  <si>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</si>
  <si>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</si>
  <si>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</si>
  <si>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</si>
  <si>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</si>
  <si>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</si>
  <si>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</si>
  <si>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</si>
  <si>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</si>
  <si>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</si>
  <si>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</si>
  <si>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</si>
  <si>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</si>
  <si>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</si>
  <si>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</si>
  <si>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</si>
  <si>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</si>
  <si>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</si>
  <si>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</si>
  <si>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</si>
  <si>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</si>
  <si>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</si>
  <si>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</si>
  <si>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</si>
  <si>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</si>
  <si>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</si>
  <si>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</si>
  <si>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</si>
  <si>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</si>
  <si>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</si>
  <si>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</si>
  <si>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</si>
  <si>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</si>
  <si>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</si>
  <si>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</si>
  <si>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</si>
  <si>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</si>
  <si>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</si>
  <si>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</si>
  <si>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</si>
  <si>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</si>
  <si>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</si>
  <si>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</si>
  <si>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</si>
  <si>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</si>
  <si>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</si>
  <si>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</si>
  <si>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</si>
  <si>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</si>
  <si>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</si>
  <si>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</si>
  <si>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</si>
  <si>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</si>
  <si>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</si>
  <si>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</si>
  <si>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</si>
  <si>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</si>
  <si>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</si>
  <si>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</si>
  <si>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</si>
  <si>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</si>
  <si>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</si>
  <si>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</si>
  <si>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</si>
  <si>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</si>
  <si>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</si>
  <si>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</si>
  <si>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</si>
  <si>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</si>
  <si>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</si>
  <si>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</si>
  <si>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</si>
  <si>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</si>
  <si>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</si>
  <si>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</si>
  <si>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</si>
  <si>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</si>
  <si>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</si>
  <si>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</si>
  <si>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</si>
  <si>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</si>
  <si>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</si>
  <si>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</si>
  <si>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</si>
  <si>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</si>
  <si>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</si>
  <si>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</si>
  <si>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</si>
  <si>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</si>
  <si>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</si>
  <si>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</si>
  <si>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</si>
  <si>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</si>
  <si>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</si>
  <si>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</si>
  <si>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</si>
  <si>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</si>
  <si>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</si>
  <si>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</si>
  <si>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</si>
  <si>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</si>
  <si>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</si>
  <si>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</si>
  <si>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</si>
  <si>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</si>
  <si>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</si>
  <si>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</si>
  <si>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</si>
  <si>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</si>
  <si>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</si>
  <si>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</si>
  <si>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</si>
  <si>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</si>
  <si>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</si>
  <si>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</si>
  <si>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</si>
  <si>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</si>
  <si>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</si>
  <si>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</si>
  <si>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</si>
  <si>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</si>
  <si>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</si>
  <si>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</si>
  <si>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</si>
  <si>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</si>
  <si>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</si>
  <si>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</si>
  <si>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</si>
  <si>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</si>
  <si>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</si>
  <si>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</si>
  <si>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</si>
  <si>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</si>
  <si>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</si>
  <si>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</si>
  <si>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</si>
  <si>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</si>
  <si>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</si>
  <si>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</si>
  <si>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</si>
  <si>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</si>
  <si>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</si>
  <si>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</si>
  <si>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</si>
  <si>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</si>
  <si>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</si>
  <si>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</si>
  <si>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</si>
  <si>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</si>
  <si>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</si>
  <si>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</si>
  <si>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</si>
  <si>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</si>
  <si>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</si>
  <si>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</si>
  <si>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</si>
  <si>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</si>
  <si>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</si>
  <si>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</si>
  <si>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</si>
  <si>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</si>
  <si>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</si>
  <si>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</si>
  <si>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</si>
  <si>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</si>
  <si>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</si>
  <si>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</si>
  <si>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</si>
  <si>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</si>
  <si>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</si>
  <si>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</si>
  <si>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</si>
  <si>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</si>
  <si>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</si>
  <si>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</si>
  <si>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</si>
  <si>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</si>
  <si>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</si>
  <si>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</si>
  <si>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</si>
  <si>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</si>
  <si>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</si>
  <si>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</si>
  <si>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</si>
  <si>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</si>
  <si>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</si>
  <si>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</si>
  <si>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</si>
  <si>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</si>
  <si>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</si>
  <si>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</si>
  <si>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</si>
  <si>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</si>
  <si>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</si>
  <si>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</si>
  <si>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</si>
  <si>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</si>
  <si>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</si>
  <si>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</si>
  <si>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</si>
  <si>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</si>
  <si>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</si>
  <si>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</si>
  <si>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</si>
  <si>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</si>
  <si>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</si>
  <si>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</si>
  <si>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</si>
  <si>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</si>
  <si>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</si>
  <si>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</si>
  <si>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</si>
  <si>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</si>
  <si>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</si>
  <si>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</si>
  <si>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</si>
  <si>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</si>
  <si>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</si>
  <si>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</si>
  <si>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</si>
  <si>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</si>
  <si>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</si>
  <si>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</si>
  <si>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</si>
  <si>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</si>
  <si>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</si>
  <si>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</si>
  <si>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</si>
  <si>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</si>
  <si>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</si>
  <si>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</si>
  <si>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</si>
  <si>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</si>
  <si>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</si>
  <si>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</si>
  <si>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</si>
  <si>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</si>
  <si>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</si>
  <si>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</si>
  <si>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</si>
  <si>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</si>
  <si>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</si>
  <si>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</si>
  <si>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</si>
  <si>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</si>
  <si>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</si>
  <si>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</si>
  <si>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</si>
  <si>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</si>
  <si>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</si>
  <si>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</si>
  <si>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</si>
  <si>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</si>
  <si>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</si>
  <si>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</si>
  <si>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</si>
  <si>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</si>
  <si>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</si>
  <si>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</si>
  <si>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</si>
  <si>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</si>
  <si>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</si>
  <si>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</si>
  <si>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</si>
  <si>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</si>
  <si>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</si>
  <si>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</si>
  <si>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</si>
  <si>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</si>
  <si>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</si>
  <si>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</si>
  <si>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</si>
  <si>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</si>
  <si>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</si>
  <si>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</si>
  <si>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</si>
  <si>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</si>
  <si>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</si>
  <si>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</si>
  <si>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</si>
  <si>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</si>
  <si>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</si>
  <si>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</si>
  <si>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</si>
  <si>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</si>
  <si>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</si>
  <si>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</si>
  <si>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</si>
  <si>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</si>
  <si>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</si>
  <si>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</si>
  <si>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</si>
  <si>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</si>
  <si>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</si>
  <si>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</si>
  <si>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</si>
  <si>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</si>
  <si>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</si>
  <si>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</si>
  <si>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</si>
  <si>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</si>
  <si>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</si>
  <si>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</si>
  <si>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</si>
  <si>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</si>
  <si>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</si>
  <si>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</si>
  <si>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</si>
  <si>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</si>
  <si>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</si>
  <si>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</si>
  <si>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</si>
  <si>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</si>
  <si>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</si>
  <si>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</si>
  <si>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</si>
  <si>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</si>
  <si>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</si>
  <si>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</si>
  <si>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</si>
  <si>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</si>
  <si>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</si>
  <si>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</si>
  <si>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</si>
  <si>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</si>
  <si>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</si>
  <si>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</si>
  <si>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</si>
  <si>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</si>
  <si>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</si>
  <si>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</si>
  <si>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</si>
  <si>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</si>
  <si>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</si>
  <si>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</si>
  <si>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</si>
  <si>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</si>
  <si>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</si>
  <si>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</si>
  <si>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</si>
  <si>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</si>
  <si>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</si>
  <si>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</si>
  <si>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</si>
  <si>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</si>
  <si>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</si>
  <si>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</si>
  <si>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</si>
  <si>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</si>
  <si>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</si>
  <si>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</si>
  <si>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</si>
  <si>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</si>
  <si>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</si>
  <si>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</si>
  <si>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</si>
  <si>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</si>
  <si>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</si>
  <si>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</si>
  <si>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</si>
  <si>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</si>
  <si>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</si>
  <si>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</si>
  <si>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</si>
  <si>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</si>
  <si>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</si>
  <si>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</si>
  <si>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</si>
  <si>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</si>
  <si>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</si>
  <si>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</si>
  <si>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</si>
  <si>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</si>
  <si>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</si>
  <si>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</si>
  <si>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</si>
  <si>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</si>
  <si>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</si>
  <si>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</si>
  <si>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</si>
  <si>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</si>
  <si>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</si>
  <si>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</si>
  <si>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</si>
  <si>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</si>
  <si>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</si>
  <si>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</si>
  <si>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</si>
  <si>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</si>
  <si>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</si>
  <si>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</si>
  <si>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</si>
  <si>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</si>
  <si>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</si>
  <si>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</si>
  <si>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</si>
  <si>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</si>
  <si>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</si>
  <si>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</si>
  <si>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</si>
  <si>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</si>
  <si>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</si>
  <si>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</si>
  <si>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</si>
  <si>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</si>
  <si>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</si>
  <si>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</si>
  <si>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</si>
  <si>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</si>
  <si>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</si>
  <si>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</si>
  <si>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</si>
  <si>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</si>
  <si>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</si>
  <si>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</si>
  <si>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</si>
  <si>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</si>
  <si>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</si>
  <si>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</si>
  <si>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</si>
  <si>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</si>
  <si>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</si>
  <si>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</si>
  <si>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</si>
  <si>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</si>
  <si>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</si>
  <si>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</si>
  <si>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</si>
  <si>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</si>
  <si>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</si>
  <si>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</si>
  <si>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</si>
  <si>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</si>
  <si>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</si>
  <si>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</si>
  <si>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</si>
  <si>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</si>
  <si>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</si>
  <si>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</si>
  <si>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</si>
  <si>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</si>
  <si>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</si>
  <si>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</si>
  <si>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</si>
  <si>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</si>
  <si>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</si>
  <si>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</si>
  <si>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</si>
  <si>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</si>
  <si>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</si>
  <si>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</si>
  <si>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</si>
  <si>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</si>
  <si>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</si>
  <si>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</si>
  <si>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</si>
  <si>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</si>
  <si>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</si>
  <si>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</si>
  <si>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</si>
  <si>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</si>
  <si>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</si>
  <si>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</si>
  <si>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</si>
  <si>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</si>
  <si>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</si>
  <si>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</si>
  <si>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</si>
  <si>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</si>
  <si>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</si>
  <si>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</si>
  <si>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</si>
  <si>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</si>
  <si>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</si>
  <si>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</si>
  <si>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</si>
  <si>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</si>
  <si>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</si>
  <si>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</si>
  <si>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</si>
  <si>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</si>
  <si>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</si>
  <si>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</si>
  <si>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</si>
  <si>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</si>
  <si>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</si>
  <si>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</si>
  <si>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</si>
  <si>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</si>
  <si>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</si>
  <si>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</si>
  <si>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</si>
  <si>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</si>
  <si>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</si>
  <si>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</si>
  <si>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</si>
  <si>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</si>
  <si>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</si>
  <si>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</si>
  <si>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</si>
  <si>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</si>
  <si>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</si>
  <si>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</si>
  <si>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</si>
  <si>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</si>
  <si>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</si>
  <si>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</si>
  <si>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</si>
  <si>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</si>
  <si>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</si>
  <si>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</si>
  <si>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</si>
  <si>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</si>
  <si>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</si>
  <si>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</si>
  <si>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</si>
  <si>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</si>
  <si>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</si>
  <si>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</si>
  <si>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</si>
  <si>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</si>
  <si>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</si>
  <si>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</si>
  <si>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</si>
  <si>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</si>
  <si>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</si>
  <si>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</si>
  <si>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</si>
  <si>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</si>
  <si>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</si>
  <si>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</si>
  <si>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</si>
  <si>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</si>
  <si>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</si>
  <si>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</si>
  <si>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</si>
  <si>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</si>
  <si>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</si>
  <si>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</si>
  <si>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</si>
  <si>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</si>
  <si>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</si>
  <si>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</si>
  <si>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</si>
  <si>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</si>
  <si>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</si>
  <si>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</si>
  <si>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</si>
  <si>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</si>
  <si>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</si>
  <si>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</si>
  <si>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</si>
  <si>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</si>
  <si>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</si>
  <si>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</si>
  <si>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</si>
  <si>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</si>
  <si>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</si>
  <si>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</si>
  <si>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</si>
  <si>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</si>
  <si>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</si>
  <si>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</si>
  <si>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</si>
  <si>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</si>
  <si>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</si>
  <si>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</si>
  <si>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</si>
  <si>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</si>
  <si>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</si>
  <si>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</si>
  <si>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</si>
  <si>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</si>
  <si>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</si>
  <si>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</si>
  <si>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</si>
  <si>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</si>
  <si>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</si>
  <si>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</si>
  <si>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</si>
  <si>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</si>
  <si>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</si>
  <si>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</si>
  <si>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</si>
  <si>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</si>
  <si>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</si>
  <si>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</si>
  <si>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</si>
  <si>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</si>
  <si>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</si>
  <si>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</si>
  <si>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</si>
  <si>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</si>
  <si>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</si>
  <si>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</si>
  <si>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</si>
  <si>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</si>
  <si>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</si>
  <si>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</si>
  <si>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</si>
  <si>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</si>
  <si>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</si>
  <si>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</si>
  <si>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</si>
  <si>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</si>
  <si>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</si>
  <si>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</si>
  <si>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</si>
  <si>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</si>
  <si>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</si>
  <si>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</si>
  <si>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</si>
  <si>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</si>
  <si>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</si>
  <si>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</si>
  <si>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</si>
  <si>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</si>
  <si>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</si>
  <si>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</si>
  <si>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</si>
  <si>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</si>
  <si>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</si>
  <si>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</si>
  <si>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</si>
  <si>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</si>
  <si>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</si>
  <si>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</si>
  <si>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</si>
  <si>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</si>
  <si>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</si>
  <si>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</si>
  <si>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</si>
  <si>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</si>
  <si>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</si>
  <si>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</si>
  <si>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</si>
  <si>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</si>
  <si>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</si>
  <si>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</si>
  <si>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</si>
  <si>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</si>
  <si>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</si>
  <si>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</si>
  <si>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</si>
  <si>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</si>
  <si>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</si>
  <si>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</si>
  <si>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</si>
  <si>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</si>
  <si>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</si>
  <si>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</si>
  <si>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</si>
  <si>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</si>
  <si>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</si>
  <si>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</si>
  <si>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</si>
  <si>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</si>
  <si>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</si>
  <si>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</si>
  <si>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</si>
  <si>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</si>
  <si>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</si>
  <si>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</si>
  <si>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</si>
  <si>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</si>
  <si>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</si>
  <si>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</si>
  <si>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</si>
  <si>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</si>
  <si>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</si>
  <si>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</si>
  <si>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</si>
  <si>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</si>
  <si>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</si>
  <si>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</si>
  <si>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</si>
  <si>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</si>
  <si>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</si>
  <si>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</si>
  <si>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</si>
  <si>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</si>
  <si>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</si>
  <si>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</si>
  <si>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</si>
  <si>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</si>
  <si>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</si>
  <si>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</si>
  <si>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</si>
  <si>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</si>
  <si>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</si>
  <si>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</si>
  <si>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</si>
  <si>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</si>
  <si>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</si>
  <si>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</si>
  <si>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</si>
  <si>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</si>
  <si>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</si>
  <si>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</si>
  <si>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</si>
  <si>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</si>
  <si>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</si>
  <si>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</si>
  <si>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</si>
  <si>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</si>
  <si>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</si>
  <si>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</si>
  <si>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</si>
  <si>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</si>
  <si>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</si>
  <si>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</si>
  <si>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</si>
  <si>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</si>
  <si>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</si>
  <si>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</si>
  <si>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</si>
  <si>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</si>
  <si>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</si>
  <si>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</si>
  <si>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</si>
  <si>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</si>
  <si>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</si>
  <si>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</si>
  <si>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</si>
  <si>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</si>
  <si>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</si>
  <si>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</si>
  <si>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</si>
  <si>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</si>
  <si>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</si>
  <si>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</si>
  <si>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</si>
  <si>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</si>
  <si>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</si>
  <si>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</si>
  <si>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</si>
  <si>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</si>
  <si>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</si>
  <si>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</si>
  <si>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</si>
  <si>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</si>
  <si>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</si>
  <si>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</si>
  <si>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</si>
  <si>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</si>
  <si>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</si>
  <si>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</si>
  <si>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</si>
  <si>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</si>
  <si>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</si>
  <si>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</si>
  <si>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</si>
  <si>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</si>
  <si>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</si>
  <si>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</si>
  <si>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</si>
  <si>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</si>
  <si>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</si>
  <si>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</si>
  <si>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</si>
  <si>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</si>
  <si>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</si>
  <si>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</si>
  <si>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</si>
  <si>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</si>
  <si>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</si>
  <si>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</si>
  <si>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</si>
  <si>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</si>
  <si>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</si>
  <si>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</si>
  <si>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</si>
  <si>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</si>
  <si>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</si>
  <si>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</si>
  <si>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</si>
  <si>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</si>
  <si>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</si>
  <si>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</si>
  <si>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</si>
  <si>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</si>
  <si>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</si>
  <si>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</si>
  <si>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</si>
  <si>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</si>
  <si>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</si>
  <si>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</si>
  <si>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</si>
  <si>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</si>
  <si>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</si>
  <si>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</si>
  <si>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</si>
  <si>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</si>
  <si>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</si>
  <si>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</si>
  <si>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</si>
  <si>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</si>
  <si>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</si>
  <si>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</si>
  <si>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</si>
  <si>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</si>
  <si>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</si>
  <si>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</si>
  <si>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</si>
  <si>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</si>
  <si>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</si>
  <si>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</si>
  <si>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</si>
  <si>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</si>
  <si>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</si>
  <si>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</si>
  <si>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</si>
  <si>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</si>
  <si>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</si>
  <si>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</si>
  <si>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</si>
  <si>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</si>
  <si>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</si>
  <si>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</si>
  <si>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</si>
  <si>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</si>
  <si>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</si>
  <si>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</si>
  <si>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</si>
  <si>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</si>
  <si>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</si>
  <si>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</si>
  <si>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</si>
  <si>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</si>
  <si>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</si>
  <si>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</si>
  <si>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</si>
  <si>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</si>
  <si>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</si>
  <si>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</si>
  <si>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</si>
  <si>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</si>
  <si>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</si>
  <si>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</si>
  <si>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</si>
  <si>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</si>
  <si>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</si>
  <si>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</si>
  <si>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</si>
  <si>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</si>
  <si>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</si>
  <si>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</si>
  <si>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</si>
  <si>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</si>
  <si>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</si>
  <si>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</si>
  <si>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</si>
  <si>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</si>
  <si>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</si>
  <si>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</si>
  <si>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</si>
  <si>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</si>
  <si>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</si>
  <si>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</si>
  <si>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</si>
  <si>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</si>
  <si>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</si>
  <si>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</si>
  <si>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</si>
  <si>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</si>
  <si>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</si>
  <si>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</si>
  <si>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</si>
  <si>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</si>
  <si>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</si>
  <si>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</si>
  <si>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</si>
  <si>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</si>
  <si>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</si>
  <si>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</si>
  <si>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</si>
  <si>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</si>
  <si>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</si>
  <si>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</si>
  <si>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</si>
  <si>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</si>
  <si>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</si>
  <si>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</si>
  <si>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</si>
  <si>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</si>
  <si>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</si>
  <si>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</si>
  <si>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</si>
  <si>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</si>
  <si>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</si>
  <si>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</si>
  <si>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</si>
  <si>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</si>
  <si>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</si>
  <si>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</si>
  <si>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</si>
  <si>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</si>
  <si>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</si>
  <si>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</si>
  <si>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</si>
  <si>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</si>
  <si>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</si>
  <si>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</si>
  <si>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</si>
  <si>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</si>
  <si>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</si>
  <si>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</si>
  <si>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</si>
  <si>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</si>
  <si>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</si>
  <si>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</si>
  <si>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</si>
  <si>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</si>
  <si>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</si>
  <si>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</si>
  <si>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</si>
  <si>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</si>
  <si>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</si>
  <si>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</si>
  <si>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</si>
  <si>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</si>
  <si>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</si>
  <si>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</si>
  <si>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</si>
  <si>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</si>
  <si>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</si>
  <si>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</si>
  <si>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</si>
  <si>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</si>
  <si>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</si>
  <si>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</si>
  <si>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</si>
  <si>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</si>
  <si>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</si>
  <si>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</si>
  <si>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</si>
  <si>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</si>
  <si>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</si>
  <si>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</si>
  <si>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</si>
  <si>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</si>
  <si>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</si>
  <si>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</si>
  <si>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</si>
  <si>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</si>
  <si>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</si>
  <si>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</si>
  <si>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</si>
  <si>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</si>
  <si>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</si>
  <si>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</si>
  <si>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</si>
  <si>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</si>
  <si>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</si>
  <si>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</si>
  <si>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</si>
  <si>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</si>
  <si>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</si>
  <si>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</si>
  <si>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</si>
  <si>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</si>
  <si>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</si>
  <si>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</si>
  <si>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</si>
  <si>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</si>
  <si>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</si>
  <si>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</si>
  <si>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</si>
  <si>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</si>
  <si>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</si>
  <si>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</si>
  <si>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</si>
  <si>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</si>
  <si>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</si>
  <si>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</si>
  <si>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</si>
  <si>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</si>
  <si>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</si>
  <si>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</si>
  <si>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</si>
  <si>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</si>
  <si>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</si>
  <si>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</si>
  <si>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</si>
  <si>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</si>
  <si>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</si>
  <si>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</si>
  <si>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</si>
  <si>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</si>
  <si>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</si>
  <si>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</si>
  <si>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</si>
  <si>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</si>
  <si>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</si>
  <si>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</si>
  <si>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</si>
  <si>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</si>
  <si>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</si>
  <si>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</si>
  <si>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</si>
  <si>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</si>
  <si>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</si>
  <si>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</si>
  <si>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</si>
  <si>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</si>
  <si>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</si>
  <si>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</si>
  <si>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</si>
  <si>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</si>
  <si>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</si>
  <si>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</si>
  <si>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</si>
  <si>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</si>
  <si>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</si>
  <si>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</si>
  <si>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</si>
  <si>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</si>
  <si>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</si>
  <si>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</si>
  <si>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</si>
  <si>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</si>
  <si>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</si>
  <si>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</si>
  <si>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</si>
  <si>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</si>
  <si>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</si>
  <si>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</si>
  <si>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</si>
  <si>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</si>
  <si>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</si>
  <si>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</si>
  <si>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</si>
  <si>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</si>
  <si>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</si>
  <si>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</si>
  <si>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</si>
  <si>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</si>
  <si>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</si>
  <si>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</si>
  <si>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</si>
  <si>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</si>
  <si>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</si>
  <si>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</si>
  <si>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</si>
  <si>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</si>
  <si>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</si>
  <si>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</si>
  <si>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</si>
  <si>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</si>
  <si>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</si>
  <si>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</si>
  <si>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</si>
  <si>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</si>
  <si>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</si>
  <si>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</si>
  <si>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</si>
  <si>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</si>
  <si>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</si>
  <si>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</si>
  <si>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</si>
  <si>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</si>
  <si>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</si>
  <si>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</si>
  <si>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</si>
  <si>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</si>
  <si>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</si>
  <si>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</si>
  <si>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</si>
  <si>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</si>
  <si>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</si>
  <si>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</si>
  <si>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</si>
  <si>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</si>
  <si>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</si>
  <si>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</si>
  <si>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</si>
  <si>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</si>
  <si>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</si>
  <si>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</si>
  <si>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</si>
  <si>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</si>
  <si>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</si>
  <si>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</si>
  <si>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</si>
  <si>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</si>
  <si>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</si>
  <si>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</si>
  <si>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</si>
  <si>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</si>
  <si>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</si>
  <si>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</si>
  <si>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</si>
  <si>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</si>
  <si>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</si>
  <si>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</si>
  <si>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</si>
  <si>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</si>
  <si>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</si>
  <si>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</si>
  <si>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</si>
  <si>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</si>
  <si>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</si>
  <si>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</si>
  <si>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</si>
  <si>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</si>
  <si>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</si>
  <si>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</si>
  <si>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</si>
  <si>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</si>
  <si>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</si>
  <si>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</si>
  <si>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</si>
  <si>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</si>
  <si>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</si>
  <si>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</si>
  <si>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</si>
  <si>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</si>
  <si>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</si>
  <si>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</si>
  <si>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</si>
  <si>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</si>
  <si>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</si>
  <si>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</si>
  <si>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</si>
  <si>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</si>
  <si>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</si>
  <si>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</si>
  <si>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</si>
  <si>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</si>
  <si>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</si>
  <si>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</si>
  <si>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</si>
  <si>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</si>
  <si>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</si>
  <si>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</si>
  <si>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</si>
  <si>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</si>
  <si>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</si>
  <si>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</si>
  <si>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</si>
  <si>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</si>
  <si>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</si>
  <si>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</si>
  <si>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</si>
  <si>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</si>
  <si>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</si>
  <si>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</si>
  <si>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</si>
  <si>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</si>
  <si>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</si>
  <si>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</si>
  <si>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</si>
  <si>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</si>
  <si>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</si>
  <si>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</si>
  <si>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</si>
  <si>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</si>
  <si>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</si>
  <si>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</si>
  <si>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</si>
  <si>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</si>
  <si>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</si>
  <si>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</si>
  <si>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</si>
  <si>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</si>
  <si>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</si>
  <si>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</si>
  <si>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</si>
  <si>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</si>
  <si>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</si>
  <si>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</si>
  <si>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</si>
  <si>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</si>
  <si>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</si>
  <si>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</si>
  <si>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</si>
  <si>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</si>
  <si>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</si>
  <si>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</si>
  <si>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</si>
  <si>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</si>
  <si>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</si>
  <si>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</si>
  <si>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</si>
  <si>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</si>
  <si>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</si>
  <si>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</si>
  <si>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</si>
  <si>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</si>
  <si>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</si>
  <si>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</si>
  <si>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</si>
  <si>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</si>
  <si>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</si>
  <si>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</si>
  <si>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</si>
  <si>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</si>
  <si>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</si>
  <si>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</si>
  <si>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</si>
  <si>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</si>
  <si>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</si>
  <si>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</si>
  <si>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</si>
  <si>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</si>
  <si>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</si>
  <si>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</si>
  <si>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</si>
  <si>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</si>
  <si>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</si>
  <si>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</si>
  <si>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</si>
  <si>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</si>
  <si>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</si>
  <si>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</si>
  <si>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</si>
  <si>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</si>
  <si>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</si>
  <si>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</si>
  <si>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</si>
  <si>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</si>
  <si>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</si>
  <si>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</si>
  <si>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</si>
  <si>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</si>
  <si>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</si>
  <si>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</si>
  <si>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</si>
  <si>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</si>
  <si>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</si>
  <si>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</si>
  <si>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</si>
  <si>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</si>
  <si>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</si>
  <si>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</si>
  <si>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</si>
  <si>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</si>
  <si>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</si>
  <si>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</si>
  <si>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</si>
  <si>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</si>
  <si>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</si>
  <si>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</si>
  <si>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</si>
  <si>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</si>
  <si>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</si>
  <si>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</si>
  <si>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</si>
  <si>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</si>
  <si>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</si>
  <si>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</si>
  <si>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</si>
  <si>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</si>
  <si>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</si>
  <si>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</si>
  <si>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</si>
  <si>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</si>
  <si>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</si>
  <si>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</si>
  <si>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</si>
  <si>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</si>
  <si>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</si>
  <si>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</si>
  <si>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</si>
  <si>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</si>
  <si>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</si>
  <si>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</si>
  <si>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</si>
  <si>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</si>
  <si>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</si>
  <si>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</si>
  <si>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</si>
  <si>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</si>
  <si>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</si>
  <si>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</si>
  <si>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</si>
  <si>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</si>
  <si>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</si>
  <si>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</si>
  <si>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</si>
  <si>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</si>
  <si>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</si>
  <si>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</si>
  <si>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</si>
  <si>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</si>
  <si>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</si>
  <si>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</si>
  <si>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</si>
  <si>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</si>
  <si>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</si>
  <si>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</si>
  <si>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</si>
  <si>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</si>
  <si>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</si>
  <si>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</si>
  <si>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</si>
  <si>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</si>
  <si>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</si>
  <si>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</si>
  <si>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</si>
  <si>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</si>
  <si>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</si>
  <si>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</si>
  <si>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</si>
  <si>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</si>
  <si>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</si>
  <si>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</si>
  <si>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</si>
  <si>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</si>
  <si>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</si>
  <si>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</si>
  <si>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</si>
  <si>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</si>
  <si>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</si>
  <si>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</si>
  <si>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</si>
  <si>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</si>
  <si>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</si>
  <si>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</si>
  <si>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</si>
  <si>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</si>
  <si>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</si>
  <si>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</si>
  <si>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</si>
  <si>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</si>
  <si>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</si>
  <si>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</si>
  <si>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</si>
  <si>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</si>
  <si>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</si>
  <si>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</si>
  <si>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</si>
  <si>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</si>
  <si>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</si>
  <si>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</si>
  <si>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</si>
  <si>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</si>
  <si>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</si>
  <si>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</si>
  <si>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</si>
  <si>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</si>
  <si>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</si>
  <si>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</si>
  <si>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</si>
  <si>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</si>
  <si>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</si>
  <si>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</si>
  <si>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</si>
  <si>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</si>
  <si>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</si>
  <si>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</si>
  <si>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</si>
  <si>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</si>
  <si>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</si>
  <si>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</si>
  <si>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</si>
  <si>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</si>
  <si>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</si>
  <si>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</si>
  <si>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</si>
  <si>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</si>
  <si>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</si>
  <si>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</si>
  <si>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</si>
  <si>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</si>
  <si>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</si>
  <si>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</si>
  <si>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</si>
  <si>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</si>
  <si>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</si>
  <si>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</si>
  <si>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</si>
  <si>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</si>
  <si>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</si>
  <si>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</si>
  <si>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</si>
  <si>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</si>
  <si>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</si>
  <si>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</si>
  <si>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</si>
  <si>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</si>
  <si>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</si>
  <si>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</si>
  <si>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</si>
  <si>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</si>
  <si>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</si>
  <si>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</si>
  <si>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</si>
  <si>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</si>
  <si>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</si>
  <si>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</si>
  <si>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</si>
  <si>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</si>
  <si>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</si>
  <si>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</si>
  <si>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</si>
  <si>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</si>
  <si>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</si>
  <si>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</si>
  <si>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</si>
  <si>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</si>
  <si>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</si>
  <si>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</si>
  <si>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</si>
  <si>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</si>
  <si>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</si>
  <si>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</si>
  <si>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</si>
  <si>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</si>
  <si>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</si>
  <si>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</si>
  <si>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</si>
  <si>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</si>
  <si>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</si>
  <si>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</si>
  <si>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</si>
  <si>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</si>
  <si>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</si>
  <si>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</si>
  <si>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</si>
  <si>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</si>
  <si>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</si>
  <si>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</si>
  <si>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</si>
  <si>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</si>
  <si>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</si>
  <si>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</si>
  <si>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</si>
  <si>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</si>
  <si>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</si>
  <si>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</si>
  <si>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</si>
  <si>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</si>
  <si>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</si>
  <si>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</si>
  <si>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</si>
  <si>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</si>
  <si>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</si>
  <si>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</si>
  <si>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</si>
  <si>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</si>
  <si>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</si>
  <si>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</si>
  <si>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</si>
  <si>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</si>
  <si>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</si>
  <si>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</si>
  <si>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</si>
  <si>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</si>
  <si>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</si>
  <si>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</si>
  <si>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</si>
  <si>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</si>
  <si>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</si>
  <si>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</si>
  <si>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</si>
  <si>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</si>
  <si>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</si>
  <si>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</si>
  <si>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</si>
  <si>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</si>
  <si>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</si>
  <si>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</si>
  <si>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</si>
  <si>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</si>
  <si>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</si>
  <si>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</si>
  <si>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</si>
  <si>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</si>
  <si>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</si>
  <si>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</si>
  <si>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</si>
  <si>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</si>
  <si>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</si>
  <si>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</si>
  <si>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</si>
  <si>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</si>
  <si>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</si>
  <si>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</si>
  <si>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</si>
  <si>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</si>
  <si>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</si>
  <si>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</si>
  <si>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</si>
  <si>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</si>
  <si>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</si>
  <si>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</si>
  <si>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</si>
  <si>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</si>
  <si>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</si>
  <si>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</si>
  <si>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</si>
  <si>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</si>
  <si>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</si>
  <si>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</si>
  <si>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</si>
  <si>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</si>
  <si>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</si>
  <si>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</si>
  <si>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</si>
  <si>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</si>
  <si>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</si>
  <si>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</si>
  <si>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</si>
  <si>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</si>
  <si>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</si>
  <si>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</si>
  <si>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</si>
  <si>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</si>
  <si>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</si>
  <si>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</si>
  <si>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</si>
  <si>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</si>
  <si>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</si>
  <si>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</si>
  <si>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</si>
  <si>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</si>
  <si>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</si>
  <si>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</si>
  <si>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</si>
  <si>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</si>
  <si>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</si>
  <si>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</si>
  <si>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</si>
  <si>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</si>
  <si>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</si>
  <si>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</si>
  <si>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</si>
  <si>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</si>
  <si>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</si>
  <si>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</si>
  <si>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</si>
  <si>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</si>
  <si>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</si>
  <si>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</si>
  <si>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</si>
  <si>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</si>
  <si>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</si>
  <si>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</si>
  <si>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</si>
  <si>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</si>
  <si>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</si>
  <si>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</si>
  <si>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</si>
  <si>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</si>
  <si>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</si>
  <si>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</si>
  <si>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</si>
  <si>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</si>
  <si>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</si>
  <si>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</si>
  <si>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</si>
  <si>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</si>
  <si>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</si>
  <si>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</si>
  <si>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</si>
  <si>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</si>
  <si>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</si>
  <si>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</si>
  <si>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</si>
  <si>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</si>
  <si>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</si>
  <si>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</si>
  <si>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</si>
  <si>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</si>
  <si>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</si>
  <si>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</si>
  <si>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</si>
  <si>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</si>
  <si>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</si>
  <si>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</si>
  <si>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</si>
  <si>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</si>
  <si>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</si>
  <si>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</si>
  <si>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</si>
  <si>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</si>
  <si>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</si>
  <si>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</si>
  <si>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</si>
  <si>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</si>
  <si>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</si>
  <si>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</si>
  <si>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</si>
  <si>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</si>
  <si>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</si>
  <si>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</si>
  <si>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</si>
  <si>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</si>
  <si>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</si>
  <si>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</si>
  <si>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</si>
  <si>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</si>
  <si>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</si>
  <si>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</si>
  <si>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</si>
  <si>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</si>
  <si>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</si>
  <si>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</si>
  <si>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</si>
  <si>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</si>
  <si>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</si>
  <si>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</si>
  <si>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</si>
  <si>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</si>
  <si>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</si>
  <si>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</si>
  <si>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</si>
  <si>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</si>
  <si>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</si>
  <si>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</si>
  <si>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</si>
  <si>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</si>
  <si>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</si>
  <si>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</si>
  <si>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</si>
  <si>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</si>
  <si>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</si>
  <si>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</si>
  <si>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</si>
  <si>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</si>
  <si>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</si>
  <si>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</si>
  <si>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</si>
  <si>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</si>
  <si>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</si>
  <si>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</si>
  <si>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</si>
  <si>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</si>
  <si>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</si>
  <si>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</si>
  <si>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</si>
  <si>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</si>
  <si>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</si>
  <si>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</si>
  <si>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</si>
  <si>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</si>
  <si>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</si>
  <si>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</si>
  <si>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</si>
  <si>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</si>
  <si>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</si>
  <si>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</si>
  <si>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</si>
  <si>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</si>
  <si>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</si>
  <si>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</si>
  <si>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</si>
  <si>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</si>
  <si>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</si>
  <si>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</si>
  <si>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</si>
  <si>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</si>
  <si>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</si>
  <si>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</si>
  <si>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</si>
  <si>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</si>
  <si>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</si>
  <si>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</si>
  <si>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</si>
  <si>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</si>
  <si>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</si>
  <si>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</si>
  <si>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</si>
  <si>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</si>
  <si>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</si>
  <si>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</si>
  <si>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</si>
  <si>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</si>
  <si>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</si>
  <si>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</si>
  <si>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</si>
  <si>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</si>
  <si>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</si>
  <si>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</si>
  <si>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</si>
  <si>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</si>
  <si>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</si>
  <si>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</si>
  <si>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</si>
  <si>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</si>
  <si>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</si>
  <si>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</si>
  <si>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</si>
  <si>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</si>
  <si>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</si>
  <si>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</si>
  <si>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</si>
  <si>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</si>
  <si>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</si>
  <si>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</si>
  <si>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</si>
  <si>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</si>
  <si>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</si>
  <si>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</si>
  <si>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</si>
  <si>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</si>
  <si>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</si>
  <si>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</si>
  <si>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</si>
  <si>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</si>
  <si>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</si>
  <si>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</si>
  <si>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</si>
  <si>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</si>
  <si>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</si>
  <si>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</si>
  <si>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</si>
  <si>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</si>
  <si>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</si>
  <si>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</si>
  <si>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</si>
  <si>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</si>
  <si>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</si>
  <si>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</si>
  <si>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</si>
  <si>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</si>
  <si>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</si>
  <si>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</si>
  <si>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</si>
  <si>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</si>
  <si>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</si>
  <si>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</si>
  <si>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</si>
  <si>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</si>
  <si>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</si>
  <si>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</si>
  <si>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</si>
  <si>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</si>
  <si>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</si>
  <si>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</si>
  <si>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</si>
  <si>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</si>
  <si>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</si>
  <si>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</si>
  <si>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</si>
  <si>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</si>
  <si>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</si>
  <si>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</si>
  <si>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</si>
  <si>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</si>
  <si>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</si>
  <si>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</si>
  <si>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</si>
  <si>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</si>
  <si>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</si>
  <si>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</si>
  <si>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</si>
  <si>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</si>
  <si>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</si>
  <si>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</si>
  <si>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</si>
  <si>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</si>
  <si>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</si>
  <si>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</si>
  <si>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</si>
  <si>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</si>
  <si>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</si>
  <si>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</si>
  <si>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</si>
  <si>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</si>
  <si>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</si>
  <si>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</si>
  <si>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</si>
  <si>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</si>
  <si>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</si>
  <si>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</si>
  <si>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</si>
  <si>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</si>
  <si>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</si>
  <si>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</si>
  <si>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</si>
  <si>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</si>
  <si>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</si>
  <si>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</si>
  <si>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</si>
  <si>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</si>
  <si>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</si>
  <si>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</si>
  <si>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</si>
  <si>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</si>
  <si>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</si>
  <si>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</si>
  <si>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</si>
  <si>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</si>
  <si>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</si>
  <si>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</si>
  <si>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</si>
  <si>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</si>
  <si>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</si>
  <si>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</si>
  <si>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</si>
  <si>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</si>
  <si>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</si>
  <si>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</si>
  <si>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</si>
  <si>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</si>
  <si>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</si>
  <si>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</si>
  <si>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</si>
  <si>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</si>
  <si>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</si>
  <si>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</si>
  <si>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</si>
  <si>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</si>
  <si>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</si>
  <si>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</si>
  <si>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</si>
  <si>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</si>
  <si>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</si>
  <si>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</si>
  <si>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</si>
  <si>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</si>
  <si>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</si>
  <si>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</si>
  <si>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</si>
  <si>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</si>
  <si>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</si>
  <si>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</si>
  <si>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</si>
  <si>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</si>
  <si>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</si>
  <si>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</si>
  <si>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</si>
  <si>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</si>
  <si>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</si>
  <si>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</si>
  <si>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</si>
  <si>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</si>
  <si>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</si>
  <si>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</si>
  <si>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</si>
  <si>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</si>
  <si>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</si>
  <si>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</si>
  <si>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</si>
  <si>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</si>
  <si>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</si>
  <si>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</si>
  <si>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</si>
  <si>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</si>
  <si>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</si>
  <si>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</si>
  <si>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</si>
  <si>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</si>
  <si>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</si>
  <si>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</si>
  <si>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</si>
  <si>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</si>
  <si>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</si>
  <si>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</si>
  <si>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</si>
  <si>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</si>
  <si>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</si>
  <si>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</si>
  <si>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</si>
  <si>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</si>
  <si>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</si>
  <si>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</si>
  <si>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</si>
  <si>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</si>
  <si>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</si>
  <si>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</si>
  <si>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</si>
  <si>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</si>
  <si>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</si>
  <si>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</si>
  <si>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</si>
  <si>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</si>
  <si>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</si>
  <si>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</si>
  <si>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</si>
  <si>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</si>
  <si>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</si>
  <si>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</si>
  <si>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</si>
  <si>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</si>
  <si>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</si>
  <si>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</si>
  <si>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</si>
  <si>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</si>
  <si>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</si>
  <si>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</si>
  <si>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</si>
  <si>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</si>
  <si>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</si>
  <si>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</si>
  <si>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</si>
  <si>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</si>
  <si>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</si>
  <si>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</si>
  <si>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</si>
  <si>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</si>
  <si>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</si>
  <si>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</si>
  <si>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</si>
  <si>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</si>
  <si>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</si>
  <si>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</si>
  <si>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</si>
  <si>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</si>
  <si>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</si>
  <si>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</si>
  <si>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</si>
  <si>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</si>
  <si>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</si>
  <si>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</si>
  <si>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</si>
  <si>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</si>
  <si>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</si>
  <si>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</si>
  <si>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</si>
  <si>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</si>
  <si>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</si>
  <si>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</si>
  <si>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</si>
  <si>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</si>
  <si>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</si>
  <si>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</si>
  <si>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</si>
  <si>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</si>
  <si>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</si>
  <si>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</si>
  <si>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</si>
  <si>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</si>
  <si>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</si>
  <si>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</si>
  <si>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</si>
  <si>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</si>
  <si>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</si>
  <si>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</si>
  <si>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</si>
  <si>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</si>
  <si>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</si>
  <si>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</si>
  <si>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</si>
  <si>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</si>
  <si>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</si>
  <si>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</si>
  <si>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</si>
  <si>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</si>
  <si>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</si>
  <si>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</si>
  <si>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</si>
  <si>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</si>
  <si>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</si>
  <si>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</si>
  <si>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</si>
  <si>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</si>
  <si>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</si>
  <si>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</si>
  <si>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</si>
  <si>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</si>
  <si>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</si>
  <si>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</si>
  <si>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</si>
  <si>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</si>
  <si>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</si>
  <si>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</si>
  <si>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</si>
  <si>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</si>
  <si>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</si>
  <si>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</si>
  <si>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</si>
  <si>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</si>
  <si>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</si>
  <si>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</si>
  <si>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</si>
  <si>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</si>
  <si>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</si>
  <si>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</si>
  <si>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</si>
  <si>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</si>
  <si>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</si>
  <si>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</si>
  <si>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</si>
  <si>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</si>
  <si>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</si>
  <si>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</si>
  <si>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</si>
  <si>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</si>
  <si>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</si>
  <si>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</si>
  <si>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</si>
  <si>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</si>
  <si>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</si>
  <si>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</si>
  <si>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</si>
  <si>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</si>
  <si>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</si>
  <si>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</si>
  <si>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</si>
  <si>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</si>
  <si>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</si>
  <si>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</si>
  <si>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</si>
  <si>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</si>
  <si>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</si>
  <si>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</si>
  <si>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</si>
  <si>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</si>
  <si>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</si>
  <si>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</si>
  <si>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</si>
  <si>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</si>
  <si>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</si>
  <si>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</si>
  <si>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</si>
  <si>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</si>
  <si>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</si>
  <si>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</si>
  <si>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</si>
  <si>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</si>
  <si>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</si>
  <si>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</si>
  <si>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</si>
  <si>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</si>
  <si>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</si>
  <si>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</si>
  <si>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</si>
  <si>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</si>
  <si>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</si>
  <si>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</si>
  <si>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</si>
  <si>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</si>
  <si>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</si>
  <si>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</si>
  <si>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</si>
  <si>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</si>
  <si>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</si>
  <si>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</si>
  <si>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</si>
  <si>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</si>
  <si>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</si>
  <si>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</si>
  <si>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</si>
  <si>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</si>
  <si>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</si>
  <si>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</si>
  <si>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</si>
  <si>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</si>
  <si>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</si>
  <si>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</si>
  <si>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</si>
  <si>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</si>
  <si>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</si>
  <si>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</si>
  <si>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</si>
  <si>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</si>
  <si>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</si>
  <si>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</si>
  <si>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</si>
  <si>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</si>
  <si>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</si>
  <si>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</si>
  <si>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</si>
  <si>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</si>
  <si>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</si>
  <si>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</si>
  <si>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</si>
  <si>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</si>
  <si>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</si>
  <si>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</si>
  <si>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</si>
  <si>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</si>
  <si>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</si>
  <si>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</si>
  <si>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</si>
  <si>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</si>
  <si>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</si>
  <si>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</si>
  <si>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</si>
  <si>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</si>
  <si>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</si>
  <si>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</si>
  <si>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</si>
  <si>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</si>
  <si>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</si>
  <si>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</si>
  <si>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</si>
  <si>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</si>
  <si>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</si>
  <si>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</si>
  <si>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</si>
  <si>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</si>
  <si>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</si>
  <si>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</si>
  <si>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</si>
  <si>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</si>
  <si>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</si>
  <si>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</si>
  <si>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</si>
  <si>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</si>
  <si>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</si>
  <si>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</si>
  <si>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</si>
  <si>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</si>
  <si>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</si>
  <si>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</si>
  <si>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</si>
  <si>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</si>
  <si>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</si>
  <si>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</si>
  <si>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</si>
  <si>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</si>
  <si>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</si>
  <si>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</si>
  <si>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</si>
  <si>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</si>
  <si>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</si>
  <si>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</si>
  <si>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</si>
  <si>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</si>
  <si>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</si>
  <si>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</si>
  <si>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</si>
  <si>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</si>
  <si>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</si>
  <si>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</si>
  <si>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</si>
  <si>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</si>
  <si>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</si>
  <si>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</si>
  <si>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</si>
  <si>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</si>
  <si>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</si>
  <si>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</si>
  <si>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</si>
  <si>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</si>
  <si>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</si>
  <si>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</si>
  <si>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</si>
  <si>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</si>
  <si>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</si>
  <si>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</si>
  <si>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</si>
  <si>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</si>
  <si>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</si>
  <si>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</si>
  <si>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</si>
  <si>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</si>
  <si>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</si>
  <si>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</si>
  <si>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</si>
  <si>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</si>
  <si>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</si>
  <si>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</si>
  <si>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</si>
  <si>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</si>
  <si>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</si>
  <si>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</si>
  <si>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</si>
  <si>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</si>
  <si>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</si>
  <si>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</si>
  <si>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</si>
  <si>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</si>
  <si>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</si>
  <si>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</si>
  <si>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</si>
  <si>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</si>
  <si>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</si>
  <si>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</si>
  <si>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</si>
  <si>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</si>
  <si>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</si>
  <si>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</si>
  <si>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</si>
  <si>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</si>
  <si>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</si>
  <si>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</si>
  <si>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</si>
  <si>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</si>
  <si>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</si>
  <si>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</si>
  <si>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</si>
  <si>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</si>
  <si>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</si>
  <si>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</si>
  <si>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</si>
  <si>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</si>
  <si>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</si>
  <si>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</si>
  <si>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</si>
  <si>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</si>
  <si>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</si>
  <si>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</si>
  <si>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</si>
  <si>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</si>
  <si>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</si>
  <si>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</si>
  <si>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</si>
  <si>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</si>
  <si>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</si>
  <si>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</si>
  <si>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</si>
  <si>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</si>
  <si>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</si>
  <si>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</si>
  <si>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</si>
  <si>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</si>
  <si>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</si>
  <si>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</si>
  <si>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</si>
  <si>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</si>
  <si>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</si>
  <si>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</si>
  <si>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</si>
  <si>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</si>
  <si>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</si>
  <si>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</si>
  <si>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</si>
  <si>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</si>
  <si>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</si>
  <si>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</si>
  <si>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</si>
  <si>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</si>
  <si>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</si>
  <si>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</si>
  <si>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</si>
  <si>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</si>
  <si>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</si>
  <si>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</si>
  <si>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</si>
  <si>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</si>
  <si>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</si>
  <si>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</si>
  <si>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</si>
  <si>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</si>
  <si>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</si>
  <si>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</si>
  <si>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</si>
  <si>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</si>
  <si>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</si>
  <si>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</si>
  <si>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</si>
  <si>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</si>
  <si>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</si>
  <si>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</si>
  <si>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</si>
  <si>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</si>
  <si>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</si>
  <si>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</si>
  <si>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</si>
  <si>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</si>
  <si>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</si>
  <si>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</si>
  <si>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</si>
  <si>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</si>
  <si>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</si>
  <si>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</si>
  <si>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</si>
  <si>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</si>
  <si>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</si>
  <si>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</si>
  <si>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</si>
  <si>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</si>
  <si>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</si>
  <si>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</si>
  <si>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</si>
  <si>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</si>
  <si>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</si>
  <si>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</si>
  <si>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</si>
  <si>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</si>
  <si>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</si>
  <si>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</si>
  <si>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</si>
  <si>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</si>
  <si>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</si>
  <si>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</si>
  <si>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</si>
  <si>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</si>
  <si>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</si>
  <si>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</si>
  <si>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</si>
  <si>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</si>
  <si>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</si>
  <si>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</si>
  <si>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</si>
  <si>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</si>
  <si>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</si>
  <si>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</si>
  <si>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</si>
  <si>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</si>
  <si>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</si>
  <si>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</si>
  <si>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</si>
  <si>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</si>
  <si>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</si>
  <si>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</si>
  <si>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</si>
  <si>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</si>
  <si>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</si>
  <si>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</si>
  <si>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</si>
  <si>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</si>
  <si>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</si>
  <si>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</si>
  <si>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</si>
  <si>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</si>
  <si>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</si>
  <si>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</si>
  <si>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</si>
  <si>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</si>
  <si>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</si>
  <si>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</si>
  <si>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</si>
  <si>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</si>
  <si>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</si>
  <si>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</si>
  <si>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</si>
  <si>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</si>
  <si>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</si>
  <si>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</si>
  <si>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</si>
  <si>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</si>
  <si>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</si>
  <si>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</si>
  <si>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</si>
  <si>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</si>
  <si>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</si>
  <si>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</si>
  <si>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</si>
  <si>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</si>
  <si>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</si>
  <si>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</si>
  <si>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</si>
  <si>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</si>
  <si>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</si>
  <si>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</si>
  <si>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</si>
  <si>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</si>
  <si>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</si>
  <si>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</si>
  <si>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</si>
  <si>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</si>
  <si>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</si>
  <si>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</si>
  <si>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</si>
  <si>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</si>
  <si>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</si>
  <si>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</si>
  <si>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</si>
  <si>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</si>
  <si>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</si>
  <si>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</si>
  <si>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</si>
  <si>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</si>
  <si>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</si>
  <si>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</si>
  <si>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</si>
  <si>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</si>
  <si>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</si>
  <si>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</si>
  <si>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</si>
  <si>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</si>
  <si>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</si>
  <si>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</si>
  <si>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</si>
  <si>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</si>
  <si>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</si>
  <si>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</si>
  <si>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</si>
  <si>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</si>
  <si>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</si>
  <si>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</si>
  <si>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</si>
  <si>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</si>
  <si>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</si>
  <si>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</si>
  <si>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</si>
  <si>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</si>
  <si>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</si>
  <si>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</si>
  <si>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</si>
  <si>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</si>
  <si>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</si>
  <si>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</si>
  <si>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</si>
  <si>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</si>
  <si>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</si>
  <si>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</si>
  <si>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</si>
  <si>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</si>
  <si>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</si>
  <si>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</si>
  <si>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</si>
  <si>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</si>
  <si>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</si>
  <si>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</si>
  <si>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</si>
  <si>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</si>
  <si>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</si>
  <si>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</si>
  <si>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</si>
  <si>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</si>
  <si>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</si>
  <si>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</si>
  <si>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</si>
  <si>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</si>
  <si>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</si>
  <si>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</si>
  <si>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</si>
  <si>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</si>
  <si>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</si>
  <si>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</si>
  <si>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</si>
  <si>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</si>
  <si>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</si>
  <si>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</si>
  <si>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</si>
  <si>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</si>
  <si>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</si>
  <si>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</si>
  <si>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</si>
  <si>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</si>
  <si>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</si>
  <si>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</si>
  <si>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</si>
  <si>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</si>
  <si>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</si>
  <si>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</si>
  <si>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</si>
  <si>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</si>
  <si>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</si>
  <si>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</si>
  <si>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</si>
  <si>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</si>
  <si>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</si>
  <si>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</si>
  <si>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</si>
  <si>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</si>
  <si>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</si>
  <si>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</si>
  <si>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</si>
  <si>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</si>
  <si>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</si>
  <si>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</si>
  <si>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</si>
  <si>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</si>
  <si>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</si>
  <si>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</si>
  <si>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</si>
  <si>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</si>
  <si>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</si>
  <si>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</si>
  <si>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</si>
  <si>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</si>
  <si>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</si>
  <si>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</si>
  <si>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</si>
  <si>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</si>
  <si>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</si>
  <si>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</si>
  <si>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</si>
  <si>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</si>
  <si>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</si>
  <si>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</si>
  <si>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</si>
  <si>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</si>
  <si>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</si>
  <si>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</si>
  <si>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</si>
  <si>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</si>
  <si>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</si>
  <si>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</si>
  <si>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</si>
  <si>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</si>
  <si>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</si>
  <si>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</si>
  <si>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</si>
  <si>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</si>
  <si>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</si>
  <si>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</si>
  <si>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</si>
  <si>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</si>
  <si>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</si>
  <si>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</si>
  <si>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</si>
  <si>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</si>
  <si>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</si>
  <si>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</si>
  <si>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</si>
  <si>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</si>
  <si>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</si>
  <si>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</si>
  <si>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</si>
  <si>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</si>
  <si>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</si>
  <si>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</si>
  <si>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</si>
  <si>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</si>
  <si>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</si>
  <si>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</si>
  <si>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</si>
  <si>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</si>
  <si>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</si>
  <si>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</si>
  <si>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</si>
  <si>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</si>
  <si>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</si>
  <si>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</si>
  <si>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</si>
  <si>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</si>
  <si>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</si>
  <si>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</si>
  <si>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</si>
  <si>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</si>
  <si>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</si>
  <si>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</si>
  <si>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</si>
  <si>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</si>
  <si>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</si>
  <si>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</si>
  <si>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</si>
  <si>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</si>
  <si>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</si>
  <si>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</si>
  <si>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</si>
  <si>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</si>
  <si>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</si>
  <si>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</si>
  <si>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</si>
  <si>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</si>
  <si>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</si>
  <si>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</si>
  <si>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</si>
  <si>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</si>
  <si>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</si>
  <si>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</si>
  <si>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</si>
  <si>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</si>
  <si>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</si>
  <si>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</si>
  <si>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</si>
  <si>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</si>
  <si>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</si>
  <si>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</si>
  <si>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</si>
  <si>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</si>
  <si>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</si>
  <si>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</si>
  <si>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</si>
  <si>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</si>
  <si>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</si>
  <si>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</si>
  <si>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</si>
  <si>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</si>
  <si>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</si>
  <si>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</si>
  <si>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</si>
  <si>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</si>
  <si>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</si>
  <si>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</si>
  <si>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</si>
  <si>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</si>
  <si>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</si>
  <si>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</si>
  <si>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</si>
  <si>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</si>
  <si>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</si>
  <si>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</si>
  <si>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</si>
  <si>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</si>
  <si>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</si>
  <si>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</si>
  <si>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</si>
  <si>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</si>
  <si>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</si>
  <si>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</si>
  <si>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</si>
  <si>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</si>
  <si>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</si>
  <si>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</si>
  <si>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</si>
  <si>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</si>
  <si>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</si>
  <si>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</si>
  <si>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</si>
  <si>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</si>
  <si>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</si>
  <si>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</si>
  <si>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</si>
  <si>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</si>
  <si>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</si>
  <si>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</si>
  <si>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</si>
  <si>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</si>
  <si>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</si>
  <si>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</si>
  <si>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</si>
  <si>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</si>
  <si>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</si>
  <si>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</si>
  <si>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</si>
  <si>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</si>
  <si>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</si>
  <si>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</si>
  <si>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</si>
  <si>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</si>
  <si>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</si>
  <si>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</si>
  <si>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</si>
  <si>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</si>
  <si>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</si>
  <si>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</si>
  <si>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</si>
  <si>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</si>
  <si>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</si>
  <si>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</si>
  <si>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</si>
  <si>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</si>
  <si>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</si>
  <si>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</si>
  <si>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</si>
  <si>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</si>
  <si>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</si>
  <si>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</si>
  <si>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</si>
  <si>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</si>
  <si>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</si>
  <si>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</si>
  <si>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</si>
  <si>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</si>
  <si>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</si>
  <si>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</si>
  <si>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</si>
  <si>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</si>
  <si>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</si>
  <si>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</si>
  <si>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</si>
  <si>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</si>
  <si>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</si>
  <si>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</si>
  <si>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</si>
  <si>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</si>
  <si>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</si>
  <si>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</si>
  <si>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</si>
  <si>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</si>
  <si>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</si>
  <si>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</si>
  <si>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</si>
  <si>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</si>
  <si>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</si>
  <si>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</si>
  <si>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</si>
  <si>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</si>
  <si>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</si>
  <si>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</si>
  <si>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</si>
  <si>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</si>
  <si>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</si>
  <si>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</si>
  <si>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</si>
  <si>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</si>
  <si>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</si>
  <si>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</si>
  <si>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</si>
  <si>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</si>
  <si>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</si>
  <si>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</si>
  <si>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</si>
  <si>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</si>
  <si>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</si>
  <si>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</si>
  <si>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</si>
  <si>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</si>
  <si>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</si>
  <si>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</si>
  <si>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</si>
  <si>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</si>
  <si>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</si>
  <si>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</si>
  <si>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</si>
  <si>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</si>
  <si>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</si>
  <si>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</si>
  <si>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</si>
  <si>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</si>
  <si>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</si>
  <si>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</si>
  <si>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</si>
  <si>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</si>
  <si>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</si>
  <si>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</si>
  <si>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</si>
  <si>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</si>
  <si>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</si>
  <si>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</si>
  <si>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</si>
  <si>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</si>
  <si>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</si>
  <si>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</si>
  <si>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</si>
  <si>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</si>
  <si>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</si>
  <si>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</si>
  <si>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</si>
  <si>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</si>
  <si>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</si>
  <si>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</si>
  <si>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</si>
  <si>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</si>
  <si>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</si>
  <si>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</si>
  <si>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</si>
  <si>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</si>
  <si>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</si>
  <si>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</si>
  <si>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</si>
  <si>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</si>
  <si>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</si>
  <si>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</si>
  <si>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</si>
  <si>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</si>
  <si>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</si>
  <si>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</si>
  <si>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</si>
  <si>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</si>
  <si>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</si>
  <si>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</si>
  <si>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</si>
  <si>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</si>
  <si>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</si>
  <si>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</si>
  <si>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</si>
  <si>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</si>
  <si>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</si>
  <si>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</si>
  <si>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</si>
  <si>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</si>
  <si>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</si>
  <si>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</si>
  <si>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</si>
  <si>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</si>
  <si>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</si>
  <si>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</si>
  <si>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</si>
  <si>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</si>
  <si>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</si>
  <si>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</si>
  <si>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</si>
  <si>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</si>
  <si>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</si>
  <si>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</si>
  <si>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</si>
  <si>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</si>
  <si>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</si>
  <si>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</si>
  <si>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</si>
  <si>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</si>
  <si>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</si>
  <si>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</si>
  <si>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</si>
  <si>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</si>
  <si>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</si>
  <si>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</si>
  <si>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</si>
  <si>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</si>
  <si>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</si>
  <si>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</si>
  <si>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</si>
  <si>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</si>
  <si>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</si>
  <si>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</si>
  <si>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</si>
  <si>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</si>
  <si>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</si>
  <si>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</si>
  <si>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</si>
  <si>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</si>
  <si>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</si>
  <si>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</si>
  <si>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</si>
  <si>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</si>
  <si>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</si>
  <si>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</si>
  <si>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</si>
  <si>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</si>
  <si>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</si>
  <si>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</si>
  <si>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</si>
  <si>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</si>
  <si>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</si>
  <si>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</si>
  <si>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</si>
  <si>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</si>
  <si>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</si>
  <si>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</si>
  <si>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</si>
  <si>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</si>
  <si>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</si>
  <si>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</si>
  <si>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</si>
  <si>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</si>
  <si>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</si>
  <si>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</si>
  <si>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</si>
  <si>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</si>
  <si>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</si>
  <si>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</si>
  <si>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</si>
  <si>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</si>
  <si>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</si>
  <si>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</si>
  <si>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</si>
  <si>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</si>
  <si>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</si>
  <si>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</si>
  <si>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</si>
  <si>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</si>
  <si>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</si>
  <si>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</si>
  <si>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</si>
  <si>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</si>
  <si>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</si>
  <si>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</si>
  <si>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</si>
  <si>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</si>
  <si>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</si>
  <si>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</si>
  <si>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</si>
  <si>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</si>
  <si>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</si>
  <si>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</si>
  <si>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</si>
  <si>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</si>
  <si>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</si>
  <si>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</si>
  <si>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</si>
  <si>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</si>
  <si>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</si>
  <si>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</si>
  <si>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</si>
  <si>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</si>
  <si>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</si>
  <si>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</si>
  <si>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</si>
  <si>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</si>
  <si>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</si>
  <si>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</si>
  <si>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</si>
  <si>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</si>
  <si>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</si>
  <si>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</si>
  <si>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</si>
  <si>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</si>
  <si>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</si>
  <si>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</si>
  <si>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</si>
  <si>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</si>
  <si>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</si>
  <si>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</si>
  <si>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</si>
  <si>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</si>
  <si>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</si>
  <si>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</si>
  <si>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</si>
  <si>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</si>
  <si>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</si>
  <si>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</si>
  <si>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</si>
  <si>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</si>
  <si>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</si>
  <si>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</si>
  <si>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</si>
  <si>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</si>
  <si>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</si>
  <si>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</si>
  <si>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</si>
  <si>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</si>
  <si>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</si>
  <si>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</si>
  <si>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</si>
  <si>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</si>
  <si>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</si>
  <si>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</si>
  <si>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</si>
  <si>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</si>
  <si>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</si>
  <si>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</si>
  <si>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</si>
  <si>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</si>
  <si>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</si>
  <si>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</si>
  <si>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</si>
  <si>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</si>
  <si>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</si>
  <si>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</si>
  <si>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</si>
  <si>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</si>
  <si>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</si>
  <si>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</si>
  <si>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</si>
  <si>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</si>
  <si>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</si>
  <si>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</si>
  <si>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</si>
  <si>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</si>
  <si>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</si>
  <si>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</si>
  <si>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</si>
  <si>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</si>
  <si>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</si>
  <si>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</si>
  <si>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</si>
  <si>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</si>
  <si>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</si>
  <si>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</si>
  <si>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</si>
  <si>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</si>
  <si>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</si>
  <si>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</si>
  <si>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</si>
  <si>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</si>
  <si>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</si>
  <si>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</si>
  <si>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</si>
  <si>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</si>
  <si>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</si>
  <si>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</si>
  <si>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</si>
  <si>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</si>
  <si>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</si>
  <si>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</si>
  <si>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</si>
  <si>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</si>
  <si>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</si>
  <si>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</si>
  <si>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</si>
  <si>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</si>
  <si>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</si>
  <si>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</si>
  <si>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</si>
  <si>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</si>
  <si>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</si>
  <si>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</si>
  <si>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</si>
  <si>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</si>
  <si>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</si>
  <si>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</si>
  <si>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</si>
  <si>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</si>
  <si>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</si>
  <si>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</si>
  <si>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</si>
  <si>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</si>
  <si>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</si>
  <si>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</si>
  <si>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</si>
  <si>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</si>
  <si>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</si>
  <si>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</si>
  <si>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</si>
  <si>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</si>
  <si>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</si>
  <si>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</si>
  <si>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</si>
  <si>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</si>
  <si>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</si>
  <si>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</si>
  <si>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</si>
  <si>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</si>
  <si>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</si>
  <si>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</si>
  <si>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</si>
  <si>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</si>
  <si>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</si>
  <si>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</si>
  <si>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</si>
  <si>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</si>
  <si>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</si>
  <si>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</si>
  <si>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</si>
  <si>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</si>
  <si>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</si>
  <si>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</si>
  <si>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</si>
  <si>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</si>
  <si>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</si>
  <si>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</si>
  <si>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</si>
  <si>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</si>
  <si>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</si>
  <si>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</si>
  <si>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</si>
  <si>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</si>
  <si>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</si>
  <si>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</si>
  <si>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</si>
  <si>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</si>
  <si>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</si>
  <si>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</si>
  <si>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</si>
  <si>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</si>
  <si>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</si>
  <si>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</si>
  <si>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</si>
  <si>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</si>
  <si>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</si>
  <si>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</si>
  <si>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</si>
  <si>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</si>
  <si>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</si>
  <si>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</si>
  <si>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</si>
  <si>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</si>
  <si>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</si>
  <si>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</si>
  <si>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</si>
  <si>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</si>
  <si>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</si>
  <si>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</si>
  <si>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</si>
  <si>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</si>
  <si>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</si>
  <si>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</si>
  <si>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</si>
  <si>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</si>
  <si>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</si>
  <si>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</si>
  <si>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</si>
  <si>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</si>
  <si>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</si>
  <si>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</si>
  <si>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</si>
  <si>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</si>
  <si>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</si>
  <si>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</si>
  <si>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</si>
  <si>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</si>
  <si>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</si>
  <si>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</si>
  <si>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</si>
  <si>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</si>
  <si>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</si>
  <si>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</si>
  <si>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</si>
  <si>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</si>
  <si>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</si>
  <si>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</si>
  <si>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</si>
  <si>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</si>
  <si>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</si>
  <si>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</si>
  <si>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</si>
  <si>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</si>
  <si>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</si>
  <si>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</si>
  <si>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</si>
  <si>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</si>
  <si>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</si>
  <si>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</si>
  <si>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</si>
  <si>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</si>
  <si>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</si>
  <si>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</si>
  <si>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</si>
  <si>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</si>
  <si>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</si>
  <si>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</si>
  <si>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</si>
  <si>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</si>
  <si>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</si>
  <si>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</si>
  <si>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</si>
  <si>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</si>
  <si>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</si>
  <si>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</si>
  <si>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</si>
  <si>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</si>
  <si>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</si>
  <si>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</si>
  <si>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</si>
  <si>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</si>
  <si>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</si>
  <si>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</si>
  <si>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</si>
  <si>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</si>
  <si>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</si>
  <si>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</si>
  <si>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</si>
  <si>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</si>
  <si>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</si>
  <si>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</si>
  <si>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</si>
  <si>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</si>
  <si>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</si>
  <si>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</si>
  <si>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</si>
  <si>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</si>
  <si>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</si>
  <si>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</si>
  <si>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</si>
  <si>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</si>
  <si>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</si>
  <si>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</si>
  <si>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</si>
  <si>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</si>
  <si>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</si>
  <si>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</si>
  <si>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</si>
  <si>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</si>
  <si>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</si>
  <si>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</si>
  <si>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</si>
  <si>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</si>
  <si>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</si>
  <si>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</si>
  <si>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</si>
  <si>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</si>
  <si>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</si>
  <si>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</si>
  <si>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</si>
  <si>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</si>
  <si>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</si>
  <si>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</si>
  <si>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</si>
  <si>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</si>
  <si>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</si>
  <si>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</si>
  <si>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</si>
  <si>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</si>
  <si>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</si>
  <si>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</si>
  <si>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</si>
  <si>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</si>
  <si>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</si>
  <si>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</si>
  <si>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</si>
  <si>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</si>
  <si>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</si>
  <si>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</si>
  <si>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</si>
  <si>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</si>
  <si>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</si>
  <si>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</si>
  <si>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</si>
  <si>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</si>
  <si>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</si>
  <si>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</si>
  <si>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</si>
  <si>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</si>
  <si>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</si>
  <si>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</si>
  <si>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</si>
  <si>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</si>
  <si>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</si>
  <si>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</si>
  <si>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</si>
  <si>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</si>
  <si>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</si>
  <si>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</si>
  <si>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</si>
  <si>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</si>
  <si>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</si>
  <si>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</si>
  <si>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</si>
  <si>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</si>
  <si>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</si>
  <si>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</si>
  <si>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</si>
  <si>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</si>
  <si>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</si>
  <si>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</si>
  <si>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</si>
  <si>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</si>
  <si>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</si>
  <si>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</si>
  <si>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</si>
  <si>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</si>
  <si>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</si>
  <si>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</si>
  <si>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</si>
  <si>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</si>
  <si>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</si>
  <si>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</si>
  <si>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</si>
  <si>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</si>
  <si>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</si>
  <si>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</si>
  <si>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</si>
  <si>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</si>
  <si>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</si>
  <si>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</si>
  <si>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</si>
  <si>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</si>
  <si>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</si>
  <si>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</si>
  <si>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</si>
  <si>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</si>
  <si>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</si>
  <si>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</si>
  <si>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</si>
  <si>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</si>
  <si>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</si>
  <si>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</si>
  <si>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</si>
  <si>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</si>
  <si>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</si>
  <si>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</si>
  <si>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</si>
  <si>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</si>
  <si>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</si>
  <si>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</si>
  <si>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</si>
  <si>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</si>
  <si>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</si>
  <si>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</si>
  <si>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</si>
  <si>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</si>
  <si>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</si>
  <si>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</si>
  <si>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</si>
  <si>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</si>
  <si>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</si>
  <si>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</si>
  <si>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</si>
  <si>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</si>
  <si>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</si>
  <si>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</si>
  <si>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</si>
  <si>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</si>
  <si>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</si>
  <si>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</si>
  <si>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</si>
  <si>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</si>
  <si>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</si>
  <si>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</si>
  <si>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</si>
  <si>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</si>
  <si>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</si>
  <si>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</si>
  <si>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</si>
  <si>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</si>
  <si>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</si>
  <si>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</si>
  <si>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</si>
  <si>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</si>
  <si>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</si>
  <si>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</si>
  <si>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</si>
  <si>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</si>
  <si>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</si>
  <si>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</si>
  <si>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</si>
  <si>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</si>
  <si>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</si>
  <si>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</si>
  <si>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</si>
  <si>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</si>
  <si>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</si>
  <si>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</si>
  <si>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</si>
  <si>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</si>
  <si>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</si>
  <si>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</si>
  <si>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</si>
  <si>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</si>
  <si>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</si>
  <si>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</si>
  <si>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</si>
  <si>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</si>
  <si>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</si>
  <si>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</si>
  <si>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</si>
  <si>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</si>
  <si>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</si>
  <si>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</si>
  <si>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</si>
  <si>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</si>
  <si>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</si>
  <si>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</si>
  <si>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</si>
  <si>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</si>
  <si>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</si>
  <si>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</si>
  <si>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</si>
  <si>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</si>
  <si>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</si>
  <si>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</si>
  <si>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</si>
  <si>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</si>
  <si>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</si>
  <si>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</si>
  <si>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</si>
  <si>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</si>
  <si>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</si>
  <si>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</si>
  <si>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</si>
  <si>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</si>
  <si>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</si>
  <si>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</si>
  <si>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</si>
  <si>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</si>
  <si>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</si>
  <si>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</si>
  <si>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</si>
  <si>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</si>
  <si>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</si>
  <si>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</si>
  <si>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</si>
  <si>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</si>
  <si>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</si>
  <si>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</si>
  <si>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</si>
  <si>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</si>
  <si>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</si>
  <si>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</si>
  <si>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</si>
  <si>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</si>
  <si>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</si>
  <si>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</si>
  <si>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</si>
  <si>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</si>
  <si>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</si>
  <si>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</si>
  <si>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</si>
  <si>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</si>
  <si>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</si>
  <si>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</si>
  <si>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</si>
  <si>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</si>
  <si>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</si>
  <si>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</si>
  <si>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</si>
  <si>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</si>
  <si>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</si>
  <si>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</si>
  <si>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</si>
  <si>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</si>
  <si>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</si>
  <si>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</si>
  <si>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</si>
  <si>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</si>
  <si>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</si>
  <si>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</si>
  <si>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</si>
  <si>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</si>
  <si>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</si>
  <si>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</si>
  <si>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</si>
  <si>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</si>
  <si>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</si>
  <si>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</si>
  <si>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</si>
  <si>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</si>
  <si>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</si>
  <si>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</si>
  <si>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</si>
  <si>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</si>
  <si>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</si>
  <si>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</si>
  <si>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</si>
  <si>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</si>
  <si>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</si>
  <si>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</si>
  <si>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</si>
  <si>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</si>
  <si>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</si>
  <si>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</si>
  <si>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</si>
  <si>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</si>
  <si>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</si>
  <si>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</si>
  <si>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</si>
  <si>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</si>
  <si>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</si>
  <si>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</si>
  <si>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</si>
  <si>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</si>
  <si>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</si>
  <si>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</si>
  <si>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</si>
  <si>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</si>
  <si>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</si>
  <si>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</si>
  <si>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</si>
  <si>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</si>
  <si>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</si>
  <si>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</si>
  <si>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</si>
  <si>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</si>
  <si>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</si>
  <si>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</si>
  <si>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</si>
  <si>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</si>
  <si>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</si>
  <si>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</si>
  <si>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</si>
  <si>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</si>
  <si>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</si>
  <si>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</si>
  <si>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</si>
  <si>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</si>
  <si>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</si>
  <si>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</si>
  <si>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</si>
  <si>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</si>
  <si>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</si>
  <si>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</si>
  <si>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</si>
  <si>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</si>
  <si>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</si>
  <si>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</si>
  <si>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</si>
  <si>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</si>
  <si>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</si>
  <si>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</si>
  <si>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</si>
  <si>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</si>
  <si>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</si>
  <si>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</si>
  <si>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</si>
  <si>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</si>
  <si>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</si>
  <si>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</si>
  <si>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</si>
  <si>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</si>
  <si>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</si>
  <si>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</si>
  <si>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</si>
  <si>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</si>
  <si>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</si>
  <si>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</si>
  <si>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</si>
  <si>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</si>
  <si>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</si>
  <si>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</si>
  <si>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</si>
  <si>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</si>
  <si>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</si>
  <si>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</si>
  <si>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</si>
  <si>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</si>
  <si>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</si>
  <si>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</si>
  <si>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</si>
  <si>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</si>
  <si>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</si>
  <si>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</si>
  <si>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</si>
  <si>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</si>
  <si>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</si>
  <si>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</si>
  <si>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</si>
  <si>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</si>
  <si>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</si>
  <si>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</si>
  <si>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</si>
  <si>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</si>
  <si>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</si>
  <si>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</si>
  <si>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</si>
  <si>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</si>
  <si>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</si>
  <si>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</si>
  <si>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</si>
  <si>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</si>
  <si>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</si>
  <si>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</si>
  <si>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</si>
  <si>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</si>
  <si>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</si>
  <si>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</si>
  <si>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</si>
  <si>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</si>
  <si>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</si>
  <si>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</si>
  <si>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</si>
  <si>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</si>
  <si>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</si>
  <si>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</si>
  <si>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</si>
  <si>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</si>
  <si>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</si>
  <si>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</si>
  <si>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</si>
  <si>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</si>
  <si>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</si>
  <si>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</si>
  <si>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</si>
  <si>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</si>
  <si>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</si>
  <si>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</si>
  <si>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</si>
  <si>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</si>
  <si>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</si>
  <si>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</si>
  <si>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</si>
  <si>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</si>
  <si>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</si>
  <si>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</si>
  <si>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</si>
  <si>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</si>
  <si>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</si>
  <si>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</si>
  <si>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</si>
  <si>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</si>
  <si>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</si>
  <si>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</si>
  <si>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</si>
  <si>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</si>
  <si>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</si>
  <si>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</si>
  <si>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</si>
  <si>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</si>
  <si>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</si>
  <si>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</si>
  <si>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</si>
  <si>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</si>
  <si>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</si>
  <si>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</si>
  <si>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</si>
  <si>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</si>
  <si>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</si>
  <si>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</si>
  <si>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</si>
  <si>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</si>
  <si>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</si>
  <si>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</si>
  <si>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</si>
  <si>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</si>
  <si>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</si>
  <si>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</si>
  <si>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</si>
  <si>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</si>
  <si>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</si>
  <si>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</si>
  <si>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</si>
  <si>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</si>
  <si>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</si>
  <si>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</si>
  <si>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</si>
  <si>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</si>
  <si>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</si>
  <si>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</si>
  <si>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</si>
  <si>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</si>
  <si>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</si>
  <si>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</si>
  <si>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</si>
  <si>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</si>
  <si>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</si>
  <si>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</si>
  <si>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</si>
  <si>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</si>
  <si>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</si>
  <si>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</si>
  <si>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</si>
  <si>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</si>
  <si>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</si>
  <si>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</si>
  <si>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</si>
  <si>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</si>
  <si>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</si>
  <si>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</si>
  <si>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</si>
  <si>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</si>
  <si>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</si>
  <si>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</si>
  <si>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</si>
  <si>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</si>
  <si>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</si>
  <si>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</si>
  <si>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</si>
  <si>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</si>
  <si>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</si>
  <si>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</si>
  <si>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</si>
  <si>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</si>
  <si>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</si>
  <si>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</si>
  <si>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</si>
  <si>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</si>
  <si>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</si>
  <si>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</si>
  <si>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</si>
  <si>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</si>
  <si>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</si>
  <si>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</si>
  <si>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</si>
  <si>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</si>
  <si>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</si>
  <si>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</si>
  <si>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</si>
  <si>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</si>
  <si>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</si>
  <si>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</si>
  <si>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</si>
  <si>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</si>
  <si>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</si>
  <si>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</si>
  <si>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</si>
  <si>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</si>
  <si>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</si>
  <si>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</si>
  <si>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</si>
  <si>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</si>
  <si>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</si>
  <si>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</si>
  <si>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</si>
  <si>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</si>
  <si>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</si>
  <si>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</si>
  <si>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</si>
  <si>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</si>
  <si>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</si>
  <si>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</si>
  <si>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</si>
  <si>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</si>
  <si>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</si>
  <si>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</si>
  <si>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</si>
  <si>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</si>
  <si>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</si>
  <si>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</si>
  <si>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</si>
  <si>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</si>
  <si>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</si>
  <si>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</si>
  <si>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</si>
  <si>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</si>
  <si>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</si>
  <si>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</si>
  <si>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</si>
  <si>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</si>
  <si>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</si>
  <si>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</si>
  <si>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</si>
  <si>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</si>
  <si>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</si>
  <si>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</si>
  <si>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</si>
  <si>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</si>
  <si>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</si>
  <si>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</si>
  <si>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</si>
  <si>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</si>
  <si>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</si>
  <si>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</si>
  <si>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</si>
  <si>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</si>
  <si>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</si>
  <si>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</si>
  <si>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</si>
  <si>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</si>
  <si>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</si>
  <si>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</si>
  <si>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</si>
  <si>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</si>
  <si>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</si>
  <si>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</si>
  <si>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</si>
  <si>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</si>
  <si>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</si>
  <si>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</si>
  <si>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</si>
  <si>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</si>
  <si>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</si>
  <si>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</si>
  <si>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</si>
  <si>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</si>
  <si>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</si>
  <si>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</si>
  <si>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</si>
  <si>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</si>
  <si>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</si>
  <si>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</si>
  <si>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</si>
  <si>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</si>
  <si>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</si>
  <si>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</si>
  <si>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</si>
  <si>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</si>
  <si>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</si>
  <si>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</si>
  <si>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</si>
  <si>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</si>
  <si>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</si>
  <si>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</si>
  <si>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</si>
  <si>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</si>
  <si>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</si>
  <si>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</si>
  <si>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</si>
  <si>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</si>
  <si>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</si>
  <si>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</si>
  <si>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</si>
  <si>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</si>
  <si>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</si>
  <si>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</si>
  <si>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</si>
  <si>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</si>
  <si>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</si>
  <si>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</si>
  <si>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</si>
  <si>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</si>
  <si>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</si>
  <si>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</si>
  <si>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</si>
  <si>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</si>
  <si>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</si>
  <si>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</si>
  <si>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</si>
  <si>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</si>
  <si>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</si>
  <si>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</si>
  <si>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</si>
  <si>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</si>
  <si>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</si>
  <si>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</si>
  <si>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</si>
  <si>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</si>
  <si>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</si>
  <si>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</si>
  <si>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</si>
  <si>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</si>
  <si>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</si>
  <si>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</si>
  <si>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</si>
  <si>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</si>
  <si>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</si>
  <si>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</si>
  <si>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</si>
  <si>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</si>
  <si>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</si>
  <si>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</si>
  <si>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</si>
  <si>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</si>
  <si>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</si>
  <si>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</si>
  <si>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</si>
  <si>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</si>
  <si>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</si>
  <si>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</si>
  <si>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</si>
  <si>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</si>
  <si>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</si>
  <si>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</si>
  <si>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</si>
  <si>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</si>
  <si>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</si>
  <si>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</si>
  <si>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</si>
  <si>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</si>
  <si>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</si>
  <si>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</si>
  <si>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</si>
  <si>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</si>
  <si>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</si>
  <si>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</si>
  <si>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</si>
  <si>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</si>
  <si>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</si>
  <si>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</si>
  <si>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</si>
  <si>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</si>
  <si>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</si>
  <si>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</si>
  <si>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</si>
  <si>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</si>
  <si>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</si>
  <si>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</si>
  <si>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</si>
  <si>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</si>
  <si>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</si>
  <si>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</si>
  <si>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</si>
  <si>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</si>
  <si>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</si>
  <si>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</si>
  <si>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</si>
  <si>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</si>
  <si>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</si>
  <si>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</si>
  <si>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</si>
  <si>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</si>
  <si>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</si>
  <si>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</si>
  <si>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</si>
  <si>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</si>
  <si>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</si>
  <si>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</si>
  <si>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</si>
  <si>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</si>
  <si>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</si>
  <si>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</si>
  <si>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</si>
  <si>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</si>
  <si>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</si>
  <si>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</si>
  <si>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</si>
  <si>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</si>
  <si>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</si>
  <si>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</si>
  <si>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</si>
  <si>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</si>
  <si>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</si>
  <si>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</si>
  <si>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</si>
  <si>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</si>
  <si>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</si>
  <si>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</si>
  <si>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</si>
  <si>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</si>
  <si>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</si>
  <si>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</si>
  <si>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</si>
  <si>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</si>
  <si>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</si>
  <si>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</si>
  <si>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</si>
  <si>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</si>
  <si>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</si>
  <si>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</si>
  <si>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</si>
  <si>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</si>
  <si>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</si>
  <si>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</si>
  <si>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</si>
  <si>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</si>
  <si>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</si>
  <si>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</si>
  <si>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</si>
  <si>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</si>
  <si>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</si>
  <si>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</si>
  <si>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</si>
  <si>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</si>
  <si>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</si>
  <si>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</si>
  <si>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</si>
  <si>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</si>
  <si>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</si>
  <si>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</si>
  <si>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</si>
  <si>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</si>
  <si>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</si>
  <si>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</si>
  <si>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</si>
  <si>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</si>
  <si>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</si>
  <si>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</si>
  <si>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</si>
  <si>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</si>
  <si>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</si>
  <si>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</si>
  <si>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</si>
  <si>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</si>
  <si>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</si>
  <si>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</si>
  <si>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</si>
  <si>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</si>
  <si>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</si>
  <si>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</si>
  <si>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</si>
  <si>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</si>
  <si>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</si>
  <si>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</si>
  <si>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</si>
  <si>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</si>
  <si>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</si>
  <si>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</si>
  <si>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</si>
  <si>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</si>
  <si>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</si>
  <si>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</si>
  <si>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</si>
  <si>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</si>
  <si>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</si>
  <si>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</si>
  <si>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</si>
  <si>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</si>
  <si>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</si>
  <si>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</si>
  <si>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</si>
  <si>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</si>
  <si>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</si>
  <si>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</si>
  <si>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</si>
  <si>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</si>
  <si>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</si>
  <si>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</si>
  <si>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</si>
  <si>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</si>
  <si>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</si>
  <si>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</si>
  <si>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</si>
  <si>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</si>
  <si>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</si>
  <si>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</si>
  <si>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</si>
  <si>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</si>
  <si>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</si>
  <si>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</si>
  <si>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</si>
  <si>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</si>
  <si>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</si>
  <si>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</si>
  <si>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</si>
  <si>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</si>
  <si>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</si>
  <si>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</si>
  <si>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</si>
  <si>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</si>
  <si>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</si>
  <si>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</si>
  <si>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</si>
  <si>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</si>
  <si>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</si>
  <si>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</si>
  <si>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</si>
  <si>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</si>
  <si>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</si>
  <si>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</si>
  <si>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</si>
  <si>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</si>
  <si>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</si>
  <si>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</si>
  <si>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</si>
  <si>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</si>
  <si>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</si>
  <si>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</si>
  <si>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</si>
  <si>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</si>
  <si>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</si>
  <si>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</si>
  <si>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</si>
  <si>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</si>
  <si>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</si>
  <si>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</si>
  <si>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</si>
  <si>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</si>
  <si>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</si>
  <si>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</si>
  <si>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</si>
  <si>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</si>
  <si>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</si>
  <si>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</si>
  <si>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</si>
  <si>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</si>
  <si>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</si>
  <si>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</si>
  <si>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</si>
  <si>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</si>
  <si>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</si>
  <si>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</si>
  <si>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</si>
  <si>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</si>
  <si>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</si>
  <si>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</si>
  <si>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</si>
  <si>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</si>
  <si>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</si>
  <si>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</si>
  <si>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</si>
  <si>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</si>
  <si>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</si>
  <si>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</si>
  <si>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</si>
  <si>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</si>
  <si>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</si>
  <si>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</si>
  <si>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</si>
  <si>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</si>
  <si>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</si>
  <si>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</si>
  <si>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</si>
  <si>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</si>
  <si>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</si>
  <si>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</si>
  <si>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</si>
  <si>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</si>
  <si>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</si>
  <si>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</si>
  <si>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</si>
  <si>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</si>
  <si>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</si>
  <si>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</si>
  <si>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</si>
  <si>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</si>
  <si>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</si>
  <si>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</si>
  <si>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</si>
  <si>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</si>
  <si>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</si>
  <si>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</si>
  <si>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</si>
  <si>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</si>
  <si>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</si>
  <si>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</si>
  <si>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</si>
  <si>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</si>
  <si>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</si>
  <si>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</si>
  <si>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</si>
  <si>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</si>
  <si>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</si>
  <si>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</si>
  <si>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</si>
  <si>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</si>
  <si>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</si>
  <si>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</si>
  <si>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</si>
  <si>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</si>
  <si>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</si>
  <si>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</si>
  <si>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</si>
  <si>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</si>
  <si>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</si>
  <si>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</si>
  <si>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</si>
  <si>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</si>
  <si>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</si>
  <si>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</si>
  <si>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</si>
  <si>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</si>
  <si>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</si>
  <si>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</si>
  <si>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</si>
  <si>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</si>
  <si>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</si>
  <si>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</si>
  <si>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</si>
  <si>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</si>
  <si>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</si>
  <si>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</si>
  <si>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</si>
  <si>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</si>
  <si>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</si>
  <si>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</si>
  <si>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</si>
  <si>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</si>
  <si>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</si>
  <si>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</si>
  <si>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</si>
  <si>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</si>
  <si>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</si>
  <si>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</si>
  <si>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</si>
  <si>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</si>
  <si>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</si>
  <si>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</si>
  <si>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</si>
  <si>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</si>
  <si>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</si>
  <si>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</si>
  <si>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</si>
  <si>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</si>
  <si>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</si>
  <si>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</si>
  <si>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</si>
  <si>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</si>
  <si>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</si>
  <si>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</si>
  <si>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</si>
  <si>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</si>
  <si>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</si>
  <si>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</si>
  <si>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</si>
  <si>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</si>
  <si>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</si>
  <si>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</si>
  <si>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</si>
  <si>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</si>
  <si>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</si>
  <si>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</si>
  <si>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</si>
  <si>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</si>
  <si>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</si>
  <si>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</si>
  <si>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</si>
  <si>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</si>
  <si>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</si>
  <si>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</si>
  <si>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</si>
  <si>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</si>
  <si>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</si>
  <si>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</si>
  <si>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</si>
  <si>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</si>
  <si>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</si>
  <si>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</si>
  <si>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</si>
  <si>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</si>
  <si>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</si>
  <si>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</si>
  <si>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</si>
  <si>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</si>
  <si>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</si>
  <si>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</si>
  <si>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</si>
  <si>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</si>
  <si>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</si>
  <si>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</si>
  <si>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</si>
  <si>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</si>
  <si>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</si>
  <si>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</si>
  <si>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</si>
  <si>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</si>
  <si>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</si>
  <si>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</si>
  <si>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</si>
  <si>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</si>
  <si>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</si>
  <si>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</si>
  <si>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</si>
  <si>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</si>
  <si>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</si>
  <si>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</si>
  <si>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</si>
  <si>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</si>
  <si>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</si>
  <si>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</si>
  <si>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</si>
  <si>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</si>
  <si>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</si>
  <si>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</si>
  <si>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</si>
  <si>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</si>
  <si>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</si>
  <si>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</si>
  <si>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</si>
  <si>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</si>
  <si>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</si>
  <si>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</si>
  <si>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</si>
  <si>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</si>
  <si>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</si>
  <si>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</si>
  <si>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</si>
  <si>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</si>
  <si>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</si>
  <si>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</si>
  <si>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</si>
  <si>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</si>
  <si>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</si>
  <si>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</si>
  <si>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</si>
  <si>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</si>
  <si>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</si>
  <si>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</si>
  <si>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</si>
  <si>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</si>
  <si>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</si>
  <si>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</si>
  <si>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</si>
  <si>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</si>
  <si>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</si>
  <si>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</si>
  <si>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</si>
  <si>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</si>
  <si>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</si>
  <si>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</si>
  <si>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</si>
  <si>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</si>
  <si>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</si>
  <si>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</si>
  <si>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</si>
  <si>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</si>
  <si>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</si>
  <si>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</si>
  <si>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</si>
  <si>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</si>
  <si>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</si>
  <si>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</si>
  <si>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</si>
  <si>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</si>
  <si>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</si>
  <si>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</si>
  <si>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</si>
  <si>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</si>
  <si>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</si>
  <si>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</si>
  <si>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</si>
  <si>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</si>
  <si>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</si>
  <si>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</si>
  <si>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</si>
  <si>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</si>
  <si>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</si>
  <si>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</si>
  <si>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</si>
  <si>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</si>
  <si>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</si>
  <si>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</si>
  <si>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</si>
  <si>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</si>
  <si>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</si>
  <si>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</si>
  <si>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</si>
  <si>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</si>
  <si>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</si>
  <si>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</si>
  <si>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</si>
  <si>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</si>
  <si>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</si>
  <si>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</si>
  <si>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</si>
  <si>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</si>
  <si>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</si>
  <si>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</si>
  <si>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</si>
  <si>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</si>
  <si>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</si>
  <si>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</si>
  <si>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</si>
  <si>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</si>
  <si>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</si>
  <si>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</si>
  <si>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</si>
  <si>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</si>
  <si>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</si>
  <si>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</si>
  <si>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</si>
  <si>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</si>
  <si>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</si>
  <si>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</si>
  <si>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</si>
  <si>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</si>
  <si>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</si>
  <si>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</si>
  <si>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</si>
  <si>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</si>
  <si>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</si>
  <si>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</si>
  <si>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</si>
  <si>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</si>
  <si>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</si>
  <si>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</si>
  <si>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</si>
  <si>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</si>
  <si>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</si>
  <si>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</si>
  <si>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</si>
  <si>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</si>
  <si>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</si>
  <si>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</si>
  <si>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</si>
  <si>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</si>
  <si>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</si>
  <si>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</si>
  <si>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</si>
  <si>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</si>
  <si>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</si>
  <si>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</si>
  <si>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</si>
  <si>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</si>
  <si>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</si>
  <si>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</si>
  <si>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</si>
  <si>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</si>
  <si>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</si>
  <si>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</si>
  <si>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</si>
  <si>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</si>
  <si>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</si>
  <si>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</si>
  <si>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</si>
  <si>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</si>
  <si>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</si>
  <si>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</si>
  <si>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</si>
  <si>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</si>
  <si>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</si>
  <si>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</si>
  <si>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</si>
  <si>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</si>
  <si>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</si>
  <si>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</si>
  <si>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</si>
  <si>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</si>
  <si>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</si>
  <si>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</si>
  <si>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</si>
  <si>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</si>
  <si>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</si>
  <si>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</si>
  <si>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</si>
  <si>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</si>
  <si>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</si>
  <si>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</si>
  <si>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</si>
  <si>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</si>
  <si>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</si>
  <si>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</si>
  <si>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</si>
  <si>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</si>
  <si>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</si>
  <si>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</si>
  <si>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</si>
  <si>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</si>
  <si>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</si>
  <si>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</si>
  <si>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</si>
  <si>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</si>
  <si>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</si>
  <si>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</si>
  <si>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</si>
  <si>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</si>
  <si>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</si>
  <si>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</si>
  <si>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</si>
  <si>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</si>
  <si>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</si>
  <si>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</si>
  <si>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</si>
  <si>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</si>
  <si>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</si>
  <si>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</si>
  <si>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</si>
  <si>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</si>
  <si>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</si>
  <si>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</si>
  <si>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</si>
  <si>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</si>
  <si>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</si>
  <si>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</si>
  <si>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</si>
  <si>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</si>
  <si>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</si>
  <si>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</si>
  <si>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</si>
  <si>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</si>
  <si>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</si>
  <si>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</si>
  <si>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</si>
  <si>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</si>
  <si>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</si>
  <si>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</si>
  <si>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</si>
  <si>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</si>
  <si>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</si>
  <si>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</si>
  <si>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</si>
  <si>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</si>
  <si>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</si>
  <si>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</si>
  <si>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</si>
  <si>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</si>
  <si>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</si>
  <si>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</si>
  <si>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</si>
  <si>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</si>
  <si>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</si>
  <si>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</si>
  <si>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</si>
  <si>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</si>
  <si>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</si>
  <si>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</si>
  <si>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</si>
  <si>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</si>
  <si>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</si>
  <si>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</si>
  <si>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</si>
  <si>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</si>
  <si>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</si>
  <si>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</si>
  <si>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</si>
  <si>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</si>
  <si>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</si>
  <si>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</si>
  <si>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</si>
  <si>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</si>
  <si>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</si>
  <si>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</si>
  <si>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</si>
  <si>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</si>
  <si>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</si>
  <si>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</si>
  <si>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</si>
  <si>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</si>
  <si>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</si>
  <si>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</si>
  <si>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</si>
  <si>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</si>
  <si>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</si>
  <si>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</si>
  <si>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</si>
  <si>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</si>
  <si>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</si>
  <si>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</si>
  <si>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</si>
  <si>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</si>
  <si>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</si>
  <si>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</si>
  <si>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</si>
  <si>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</si>
  <si>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</si>
  <si>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</si>
  <si>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</si>
  <si>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</si>
  <si>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</si>
  <si>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</si>
  <si>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</si>
  <si>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</si>
  <si>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</si>
  <si>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</si>
  <si>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</si>
  <si>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</si>
  <si>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</si>
  <si>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</si>
  <si>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</si>
  <si>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</si>
  <si>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</si>
  <si>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</si>
  <si>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</si>
  <si>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</si>
  <si>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</si>
  <si>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</si>
  <si>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</si>
  <si>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</si>
  <si>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</si>
  <si>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</si>
  <si>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</si>
  <si>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</si>
  <si>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</si>
  <si>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</si>
  <si>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</si>
  <si>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</si>
  <si>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</si>
  <si>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</si>
  <si>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</si>
  <si>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</si>
  <si>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</si>
  <si>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</si>
  <si>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</si>
  <si>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</si>
  <si>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</si>
  <si>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</si>
  <si>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</si>
  <si>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</si>
  <si>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</si>
  <si>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</si>
  <si>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</si>
  <si>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</si>
  <si>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</si>
  <si>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</si>
  <si>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</si>
  <si>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</si>
  <si>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</si>
  <si>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</si>
  <si>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</si>
  <si>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</si>
  <si>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</si>
  <si>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</si>
  <si>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</si>
  <si>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</si>
  <si>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</si>
  <si>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</si>
  <si>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</si>
  <si>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</si>
  <si>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</si>
  <si>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</si>
  <si>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</si>
  <si>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</si>
  <si>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</si>
  <si>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</si>
  <si>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</si>
  <si>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</si>
  <si>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</si>
  <si>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</si>
  <si>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</si>
  <si>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</si>
  <si>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</si>
  <si>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</si>
  <si>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</si>
  <si>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</si>
  <si>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</si>
  <si>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</si>
  <si>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</si>
  <si>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</si>
  <si>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</si>
  <si>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</si>
  <si>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</si>
  <si>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</si>
  <si>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</si>
  <si>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</si>
  <si>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</si>
  <si>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</si>
  <si>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</si>
  <si>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</si>
  <si>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</si>
  <si>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</si>
  <si>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</si>
  <si>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</si>
  <si>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</si>
  <si>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</si>
  <si>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</si>
  <si>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</si>
  <si>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</si>
  <si>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</si>
  <si>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</si>
  <si>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</si>
  <si>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</si>
  <si>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</si>
  <si>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</si>
  <si>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</si>
  <si>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</si>
  <si>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</si>
  <si>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</si>
  <si>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</si>
  <si>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</si>
  <si>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</si>
  <si>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</si>
  <si>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</si>
  <si>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</si>
  <si>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</si>
  <si>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</si>
  <si>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</si>
  <si>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</si>
  <si>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</si>
  <si>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</si>
  <si>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</si>
  <si>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</si>
  <si>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</si>
  <si>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</si>
  <si>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</si>
  <si>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</si>
  <si>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</si>
  <si>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</si>
  <si>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</si>
  <si>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</si>
  <si>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</si>
  <si>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</si>
  <si>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</si>
  <si>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</si>
  <si>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</si>
  <si>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</si>
  <si>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</si>
  <si>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</si>
  <si>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</si>
  <si>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</si>
  <si>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</si>
  <si>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</si>
  <si>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</si>
  <si>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</si>
  <si>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</si>
  <si>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</si>
  <si>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</si>
  <si>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</si>
  <si>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</si>
  <si>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</si>
  <si>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</si>
  <si>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</si>
  <si>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</si>
  <si>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</si>
  <si>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</si>
  <si>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</si>
  <si>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</si>
  <si>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</si>
  <si>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</si>
  <si>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</si>
  <si>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</si>
  <si>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</si>
  <si>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</si>
  <si>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</si>
  <si>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</si>
  <si>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</si>
  <si>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</si>
  <si>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</si>
  <si>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</si>
  <si>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</si>
  <si>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</si>
  <si>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</si>
  <si>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</si>
  <si>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</si>
  <si>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</si>
  <si>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</si>
  <si>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</si>
  <si>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</si>
  <si>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</si>
  <si>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</si>
  <si>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</si>
  <si>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</si>
  <si>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</si>
  <si>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</si>
  <si>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</si>
  <si>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</si>
  <si>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</si>
  <si>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</si>
  <si>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</si>
  <si>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</si>
  <si>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</si>
  <si>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</si>
  <si>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</si>
  <si>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</si>
  <si>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</si>
  <si>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</si>
  <si>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</si>
  <si>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</si>
  <si>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</si>
  <si>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</si>
  <si>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</si>
  <si>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</si>
  <si>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</si>
  <si>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</si>
  <si>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</si>
  <si>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</si>
  <si>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</si>
  <si>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</si>
  <si>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</si>
  <si>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</si>
  <si>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</si>
  <si>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</si>
  <si>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</si>
  <si>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</si>
  <si>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</si>
  <si>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</si>
  <si>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</si>
  <si>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</si>
  <si>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</si>
  <si>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</si>
  <si>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</si>
  <si>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</si>
  <si>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</si>
  <si>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</si>
  <si>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</si>
  <si>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</si>
  <si>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</si>
  <si>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</si>
  <si>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</si>
  <si>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</si>
  <si>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</si>
  <si>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</si>
  <si>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</si>
  <si>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</si>
  <si>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</si>
  <si>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</si>
  <si>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</si>
  <si>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</si>
  <si>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</si>
  <si>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</si>
  <si>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</si>
  <si>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</si>
  <si>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</si>
  <si>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</si>
  <si>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</si>
  <si>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</si>
  <si>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</si>
  <si>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</si>
  <si>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</si>
  <si>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</si>
  <si>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</si>
  <si>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</si>
  <si>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</si>
  <si>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</si>
  <si>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</si>
  <si>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</si>
  <si>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</si>
  <si>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</si>
  <si>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</si>
  <si>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</si>
  <si>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</si>
  <si>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</si>
  <si>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</si>
  <si>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</si>
  <si>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</si>
  <si>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</si>
  <si>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</si>
  <si>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</si>
  <si>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</si>
  <si>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</si>
  <si>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</si>
  <si>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</si>
  <si>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</si>
  <si>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</si>
  <si>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</si>
  <si>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</si>
  <si>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</si>
  <si>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</si>
  <si>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</si>
  <si>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</si>
  <si>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</si>
  <si>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</si>
  <si>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</si>
  <si>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</si>
  <si>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</si>
  <si>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</si>
  <si>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</si>
  <si>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</si>
  <si>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</si>
  <si>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</si>
  <si>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</si>
  <si>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</si>
  <si>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</si>
  <si>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</si>
  <si>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</si>
  <si>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</si>
  <si>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</si>
  <si>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</si>
  <si>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</si>
  <si>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</si>
  <si>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</si>
  <si>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</si>
  <si>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</si>
  <si>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</si>
  <si>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</si>
  <si>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</si>
  <si>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</si>
  <si>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</si>
  <si>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</si>
  <si>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</si>
  <si>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</si>
  <si>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</si>
  <si>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</si>
  <si>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</si>
  <si>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</si>
  <si>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</si>
  <si>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</si>
  <si>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</si>
  <si>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</si>
  <si>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</si>
  <si>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</si>
  <si>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</si>
  <si>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</si>
  <si>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</si>
  <si>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</si>
  <si>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</si>
  <si>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</si>
  <si>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</si>
  <si>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</si>
  <si>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</si>
  <si>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</si>
  <si>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</si>
  <si>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</si>
  <si>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</si>
  <si>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</si>
  <si>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</si>
  <si>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</si>
  <si>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</si>
  <si>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</si>
  <si>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</si>
  <si>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</si>
  <si>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</si>
  <si>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</si>
  <si>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</si>
  <si>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</si>
  <si>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</si>
  <si>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</si>
  <si>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</si>
  <si>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</si>
  <si>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</si>
  <si>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</si>
  <si>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</si>
  <si>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</si>
  <si>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</si>
  <si>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</si>
  <si>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</si>
  <si>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</si>
  <si>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</si>
  <si>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</si>
  <si>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</si>
  <si>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</si>
  <si>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</si>
  <si>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</si>
  <si>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</si>
  <si>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</si>
  <si>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</si>
  <si>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</si>
  <si>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</si>
  <si>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</si>
  <si>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</si>
  <si>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</si>
  <si>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</si>
  <si>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</si>
  <si>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</si>
  <si>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</si>
  <si>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</si>
  <si>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</si>
  <si>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</si>
  <si>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</si>
  <si>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</si>
  <si>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</si>
  <si>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</si>
  <si>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</si>
  <si>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</si>
  <si>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</si>
  <si>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</si>
  <si>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</si>
  <si>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</si>
  <si>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</si>
  <si>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</si>
  <si>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</si>
  <si>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</si>
  <si>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</si>
  <si>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</si>
  <si>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</si>
  <si>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</si>
  <si>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</si>
  <si>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</si>
  <si>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</si>
  <si>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</si>
  <si>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</si>
  <si>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</si>
  <si>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</si>
  <si>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</si>
  <si>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</si>
  <si>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</si>
  <si>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</si>
  <si>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</si>
  <si>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</si>
  <si>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</si>
  <si>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</si>
  <si>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</si>
  <si>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</si>
  <si>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</si>
  <si>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</si>
  <si>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</si>
  <si>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</si>
  <si>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</si>
  <si>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</si>
  <si>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</si>
  <si>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</si>
  <si>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</si>
  <si>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</si>
  <si>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</si>
  <si>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</si>
  <si>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</si>
  <si>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</si>
  <si>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</si>
  <si>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</si>
  <si>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</si>
  <si>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</si>
  <si>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</si>
  <si>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</si>
  <si>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</si>
  <si>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</si>
  <si>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</si>
  <si>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</si>
  <si>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</si>
  <si>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</si>
  <si>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</si>
  <si>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</si>
  <si>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</si>
  <si>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</si>
  <si>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</si>
  <si>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</si>
  <si>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</si>
  <si>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</si>
  <si>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</si>
  <si>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</si>
  <si>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</si>
  <si>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</si>
  <si>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</si>
  <si>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</si>
  <si>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</si>
  <si>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</si>
  <si>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</si>
  <si>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</si>
  <si>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</si>
  <si>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</si>
  <si>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</si>
  <si>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</si>
  <si>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</si>
  <si>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</si>
  <si>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</si>
  <si>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</si>
  <si>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</si>
  <si>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</si>
  <si>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</si>
  <si>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</si>
  <si>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</si>
  <si>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</si>
  <si>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</si>
  <si>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</si>
  <si>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</si>
  <si>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</si>
  <si>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</si>
  <si>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</si>
  <si>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</si>
  <si>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</si>
  <si>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</si>
  <si>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</si>
  <si>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</si>
  <si>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</si>
  <si>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</si>
  <si>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</si>
  <si>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</si>
  <si>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</si>
  <si>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</si>
  <si>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</si>
  <si>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</si>
  <si>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</si>
  <si>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</si>
  <si>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</si>
  <si>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</si>
  <si>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</si>
  <si>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</si>
  <si>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</si>
  <si>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</si>
  <si>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</si>
  <si>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</si>
  <si>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</si>
  <si>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</si>
  <si>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</si>
  <si>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</si>
  <si>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</si>
  <si>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</si>
  <si>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</si>
  <si>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</si>
  <si>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</si>
  <si>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</si>
  <si>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</si>
  <si>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</si>
  <si>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</si>
  <si>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</si>
  <si>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</si>
  <si>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</si>
  <si>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</si>
  <si>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</si>
  <si>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</si>
  <si>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</si>
  <si>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</si>
  <si>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</si>
  <si>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</si>
  <si>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</si>
  <si>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</si>
  <si>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</si>
  <si>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</si>
  <si>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</si>
  <si>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</si>
  <si>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</si>
  <si>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</si>
  <si>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</si>
  <si>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</si>
  <si>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</si>
  <si>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</si>
  <si>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</si>
  <si>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</si>
  <si>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</si>
  <si>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</si>
  <si>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</si>
  <si>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</si>
  <si>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</si>
  <si>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</si>
  <si>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</si>
  <si>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</si>
  <si>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</si>
  <si>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</si>
  <si>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</si>
  <si>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</si>
  <si>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</si>
  <si>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</si>
  <si>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</si>
  <si>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</si>
  <si>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</si>
  <si>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</si>
  <si>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</si>
  <si>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</si>
  <si>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</si>
  <si>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</si>
  <si>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</si>
  <si>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</si>
  <si>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</si>
  <si>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</si>
  <si>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</si>
  <si>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</si>
  <si>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</si>
  <si>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</si>
  <si>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</si>
  <si>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</si>
  <si>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</si>
  <si>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</si>
  <si>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</si>
  <si>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</si>
  <si>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</si>
  <si>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</si>
  <si>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</si>
  <si>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</si>
  <si>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</si>
  <si>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</si>
  <si>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</si>
  <si>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</si>
  <si>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</si>
  <si>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</si>
  <si>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</si>
  <si>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</si>
  <si>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</si>
  <si>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</si>
  <si>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</si>
  <si>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</si>
  <si>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</si>
  <si>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</si>
  <si>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</si>
  <si>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</si>
  <si>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</si>
  <si>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</si>
  <si>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</si>
  <si>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</si>
  <si>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</si>
  <si>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</si>
  <si>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</si>
  <si>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</si>
  <si>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</si>
  <si>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</si>
  <si>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</si>
  <si>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</si>
  <si>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</si>
  <si>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</si>
  <si>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</si>
  <si>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</si>
  <si>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</si>
  <si>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</si>
  <si>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</si>
  <si>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</si>
  <si>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</si>
  <si>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</si>
  <si>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</si>
  <si>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</si>
  <si>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</si>
  <si>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</si>
  <si>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</si>
  <si>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</si>
  <si>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</si>
  <si>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</si>
  <si>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</si>
  <si>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</si>
  <si>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</si>
  <si>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</si>
  <si>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</si>
  <si>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</si>
  <si>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</si>
  <si>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</si>
  <si>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</si>
  <si>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</si>
  <si>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</si>
  <si>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</si>
  <si>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</si>
  <si>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</si>
  <si>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</si>
  <si>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</si>
  <si>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</si>
  <si>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</si>
  <si>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</si>
  <si>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</si>
  <si>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</si>
  <si>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</si>
  <si>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</si>
  <si>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</si>
  <si>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</si>
  <si>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</si>
  <si>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</si>
  <si>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</si>
  <si>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</si>
  <si>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</si>
  <si>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</si>
  <si>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</si>
  <si>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</si>
  <si>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</si>
  <si>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</si>
  <si>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</si>
  <si>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</si>
  <si>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</si>
  <si>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</si>
  <si>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</si>
  <si>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</si>
  <si>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</si>
  <si>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</si>
  <si>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</si>
  <si>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</si>
  <si>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</si>
  <si>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</si>
  <si>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</si>
  <si>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</si>
  <si>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</si>
  <si>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</si>
  <si>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</si>
  <si>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</si>
  <si>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</si>
  <si>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</si>
  <si>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</si>
  <si>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</si>
  <si>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</si>
  <si>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</si>
  <si>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</si>
  <si>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</si>
  <si>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</si>
  <si>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</si>
  <si>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</si>
  <si>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</si>
  <si>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</si>
  <si>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</si>
  <si>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</si>
  <si>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</si>
  <si>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</si>
  <si>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</si>
  <si>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</si>
  <si>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</si>
  <si>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</si>
  <si>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</si>
  <si>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</si>
  <si>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</si>
  <si>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</si>
  <si>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</si>
  <si>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</si>
  <si>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</si>
  <si>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</si>
  <si>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</si>
  <si>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</si>
  <si>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</si>
  <si>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</si>
  <si>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</si>
  <si>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</si>
  <si>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</si>
  <si>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</si>
  <si>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</si>
  <si>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</si>
  <si>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</si>
  <si>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</si>
  <si>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</si>
  <si>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</si>
  <si>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</si>
  <si>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</si>
  <si>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</si>
  <si>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</si>
  <si>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</si>
  <si>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</si>
  <si>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</si>
  <si>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</si>
  <si>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</si>
  <si>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</si>
  <si>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</si>
  <si>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</si>
  <si>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</si>
  <si>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</si>
  <si>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</si>
  <si>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</si>
  <si>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</si>
  <si>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</si>
  <si>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</si>
  <si>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</si>
  <si>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</si>
  <si>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</si>
  <si>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</si>
  <si>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</si>
  <si>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</si>
  <si>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</si>
  <si>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</si>
  <si>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</si>
  <si>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</si>
  <si>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</si>
  <si>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</si>
  <si>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</si>
  <si>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</si>
  <si>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</si>
  <si>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</si>
  <si>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</si>
  <si>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</si>
  <si>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</si>
  <si>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</si>
  <si>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</si>
  <si>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</si>
  <si>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</si>
  <si>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</si>
  <si>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</si>
  <si>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</si>
  <si>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</si>
  <si>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</si>
  <si>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</si>
  <si>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</si>
  <si>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</si>
  <si>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</si>
  <si>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</si>
  <si>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</si>
  <si>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</si>
  <si>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</si>
  <si>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</si>
  <si>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</si>
  <si>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</si>
  <si>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</si>
  <si>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</si>
  <si>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</si>
  <si>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</si>
  <si>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</si>
  <si>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</si>
  <si>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</si>
  <si>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</si>
  <si>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</si>
  <si>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</si>
  <si>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</si>
  <si>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</si>
  <si>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</si>
  <si>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</si>
  <si>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</si>
  <si>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</si>
  <si>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</si>
  <si>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</si>
  <si>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</si>
  <si>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</si>
  <si>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</si>
  <si>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</si>
  <si>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</si>
  <si>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</si>
  <si>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</si>
  <si>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</si>
  <si>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</si>
  <si>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</si>
  <si>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</si>
  <si>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</si>
  <si>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</si>
  <si>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</si>
  <si>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</si>
  <si>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</si>
  <si>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</si>
  <si>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</si>
  <si>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</si>
  <si>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</si>
  <si>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</si>
  <si>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</si>
  <si>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</si>
  <si>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</si>
  <si>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</si>
  <si>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</si>
  <si>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</si>
  <si>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</si>
  <si>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</si>
  <si>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</si>
  <si>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</si>
  <si>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</si>
  <si>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</si>
  <si>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</si>
  <si>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</si>
  <si>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</si>
  <si>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</si>
  <si>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</si>
  <si>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</si>
  <si>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</si>
  <si>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</si>
  <si>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</si>
  <si>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</si>
  <si>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</si>
  <si>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</si>
  <si>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</si>
  <si>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</si>
  <si>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</si>
  <si>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</si>
  <si>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</si>
  <si>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</si>
  <si>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</si>
  <si>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</si>
  <si>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</si>
  <si>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</si>
  <si>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</si>
  <si>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</si>
  <si>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</si>
  <si>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</si>
  <si>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</si>
  <si>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</si>
  <si>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</si>
  <si>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</si>
  <si>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</si>
  <si>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</si>
  <si>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</si>
  <si>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</si>
  <si>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</si>
  <si>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</si>
  <si>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</si>
  <si>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</si>
  <si>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</si>
  <si>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</si>
  <si>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</si>
  <si>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</si>
  <si>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</si>
  <si>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</si>
  <si>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</si>
  <si>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</si>
  <si>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</si>
  <si>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</si>
  <si>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</si>
  <si>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</si>
  <si>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</si>
  <si>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</si>
  <si>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</si>
  <si>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</si>
  <si>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</si>
  <si>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</si>
  <si>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</si>
  <si>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</si>
  <si>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</si>
  <si>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</si>
  <si>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</si>
  <si>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</si>
  <si>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</si>
  <si>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</si>
  <si>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</si>
  <si>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</si>
  <si>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</si>
  <si>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</si>
  <si>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</si>
  <si>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</si>
  <si>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</si>
  <si>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</si>
  <si>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</si>
  <si>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</si>
  <si>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</si>
  <si>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</si>
  <si>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</si>
  <si>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</si>
  <si>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</si>
  <si>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</si>
  <si>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</si>
  <si>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</si>
  <si>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</si>
  <si>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</si>
  <si>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</si>
  <si>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</si>
  <si>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</si>
  <si>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</si>
  <si>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</si>
  <si>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</si>
  <si>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</si>
  <si>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</si>
  <si>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</si>
  <si>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</si>
  <si>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</si>
  <si>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</si>
  <si>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</si>
  <si>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</si>
  <si>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</si>
  <si>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</si>
  <si>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</si>
  <si>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</si>
  <si>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</si>
  <si>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</si>
  <si>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</si>
  <si>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</si>
  <si>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</si>
  <si>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</si>
  <si>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</si>
  <si>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</si>
  <si>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</si>
  <si>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</si>
  <si>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</si>
  <si>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</si>
  <si>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</si>
  <si>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</si>
  <si>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</si>
  <si>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</si>
  <si>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</si>
  <si>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</si>
  <si>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</si>
  <si>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</si>
  <si>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</si>
  <si>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</si>
  <si>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</si>
  <si>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</si>
  <si>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</si>
  <si>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</si>
  <si>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</si>
  <si>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</si>
  <si>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</si>
  <si>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</si>
  <si>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</si>
  <si>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</si>
  <si>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</si>
  <si>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</si>
  <si>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</si>
  <si>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</si>
  <si>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</si>
  <si>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</si>
  <si>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</si>
  <si>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</si>
  <si>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</si>
  <si>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</si>
  <si>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</si>
  <si>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</si>
  <si>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</si>
  <si>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</si>
  <si>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</si>
  <si>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</si>
  <si>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</si>
  <si>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</si>
  <si>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</si>
  <si>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</si>
  <si>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</si>
  <si>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</si>
  <si>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</si>
  <si>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</si>
  <si>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</si>
  <si>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</si>
  <si>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</si>
  <si>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</si>
  <si>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</si>
  <si>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</si>
  <si>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</si>
  <si>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</si>
  <si>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</si>
  <si>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</si>
  <si>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</si>
  <si>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</si>
  <si>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</si>
  <si>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</si>
  <si>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</si>
  <si>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</si>
  <si>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</si>
  <si>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</si>
  <si>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</si>
  <si>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</si>
  <si>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</si>
  <si>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</si>
  <si>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</si>
  <si>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</si>
  <si>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</si>
  <si>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</si>
  <si>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</si>
  <si>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</si>
  <si>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</si>
  <si>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</si>
  <si>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</si>
  <si>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</si>
  <si>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</si>
  <si>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</si>
  <si>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</si>
  <si>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</si>
  <si>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</si>
  <si>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</si>
  <si>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</si>
  <si>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</si>
  <si>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</si>
  <si>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</si>
  <si>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</si>
  <si>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</si>
  <si>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</si>
  <si>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</si>
  <si>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</si>
  <si>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</si>
  <si>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</si>
  <si>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</si>
  <si>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</si>
  <si>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</si>
  <si>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</si>
  <si>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</si>
  <si>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</si>
  <si>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</si>
  <si>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</si>
  <si>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</si>
  <si>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</si>
  <si>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</si>
  <si>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</si>
  <si>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</si>
  <si>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</si>
  <si>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</si>
  <si>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</si>
  <si>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</si>
  <si>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</si>
  <si>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</si>
  <si>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</si>
  <si>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</si>
  <si>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</si>
  <si>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</si>
  <si>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</si>
  <si>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</si>
  <si>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</si>
  <si>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</si>
  <si>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</si>
  <si>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</si>
  <si>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</si>
  <si>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</si>
  <si>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</si>
  <si>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</si>
  <si>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</si>
  <si>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</si>
  <si>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</si>
  <si>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</si>
  <si>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</si>
  <si>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</si>
  <si>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</si>
  <si>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</si>
  <si>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</si>
  <si>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</si>
  <si>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</si>
  <si>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</si>
  <si>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</si>
  <si>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</si>
  <si>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</si>
  <si>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</si>
  <si>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</si>
  <si>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</si>
  <si>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</si>
  <si>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</si>
  <si>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</si>
  <si>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</si>
  <si>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</si>
  <si>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</si>
  <si>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</si>
  <si>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</si>
  <si>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</si>
  <si>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</si>
  <si>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</si>
  <si>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</si>
  <si>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</si>
  <si>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</si>
  <si>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</si>
  <si>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</si>
  <si>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</si>
  <si>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</si>
  <si>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</si>
  <si>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</si>
  <si>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</si>
  <si>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</si>
  <si>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</si>
  <si>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</si>
  <si>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</si>
  <si>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</si>
  <si>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</si>
  <si>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</si>
  <si>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</si>
  <si>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</si>
  <si>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</si>
  <si>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</si>
  <si>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</si>
  <si>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</si>
  <si>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</si>
  <si>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</si>
  <si>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</si>
  <si>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</si>
  <si>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</si>
  <si>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</si>
  <si>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</si>
  <si>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</si>
  <si>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</si>
  <si>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</si>
  <si>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</si>
  <si>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</si>
  <si>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</si>
  <si>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</si>
  <si>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</si>
  <si>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</si>
  <si>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</si>
  <si>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</si>
  <si>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</si>
  <si>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</si>
  <si>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</si>
  <si>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</si>
  <si>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</si>
  <si>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</si>
  <si>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</si>
  <si>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</si>
  <si>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</si>
  <si>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</si>
  <si>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</si>
  <si>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</si>
  <si>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</si>
  <si>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</si>
  <si>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</si>
  <si>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</si>
  <si>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</si>
  <si>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</si>
  <si>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</si>
  <si>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</si>
  <si>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</si>
  <si>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</si>
  <si>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</si>
  <si>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</si>
  <si>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</si>
  <si>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</si>
  <si>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</si>
  <si>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</si>
  <si>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</si>
  <si>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</si>
  <si>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</si>
  <si>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</si>
  <si>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</si>
  <si>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</si>
  <si>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</si>
  <si>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</si>
  <si>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</si>
  <si>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</si>
  <si>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</si>
  <si>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</si>
  <si>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</si>
  <si>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</si>
  <si>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</si>
  <si>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</si>
  <si>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</si>
  <si>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</si>
  <si>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</si>
  <si>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</si>
  <si>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</si>
  <si>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</si>
  <si>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</si>
  <si>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</si>
  <si>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</si>
  <si>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</si>
  <si>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</si>
  <si>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</si>
  <si>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</si>
  <si>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</si>
  <si>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</si>
  <si>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</si>
  <si>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</si>
  <si>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</si>
  <si>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</si>
  <si>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</si>
  <si>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</si>
  <si>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</si>
  <si>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</si>
  <si>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</si>
  <si>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</si>
  <si>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</si>
  <si>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</si>
  <si>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</si>
  <si>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</si>
  <si>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</si>
  <si>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</si>
  <si>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</si>
  <si>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</si>
  <si>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</si>
  <si>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</si>
  <si>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</si>
  <si>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</si>
  <si>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</si>
  <si>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</si>
  <si>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</si>
  <si>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</si>
  <si>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</si>
  <si>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</si>
  <si>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</si>
  <si>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</si>
  <si>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</si>
  <si>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</si>
  <si>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</si>
  <si>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</si>
  <si>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</si>
  <si>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</si>
  <si>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</si>
  <si>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</si>
  <si>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</si>
  <si>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</si>
  <si>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</si>
  <si>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</si>
  <si>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</si>
  <si>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</si>
  <si>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</si>
  <si>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</si>
  <si>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</si>
  <si>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</si>
  <si>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</si>
  <si>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</si>
  <si>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</si>
  <si>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</si>
  <si>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</si>
  <si>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</si>
  <si>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</si>
  <si>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</si>
  <si>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</si>
  <si>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</si>
  <si>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</si>
  <si>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</si>
  <si>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</si>
  <si>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</si>
  <si>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</si>
  <si>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</si>
  <si>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</si>
  <si>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</si>
  <si>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</si>
  <si>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</si>
  <si>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</si>
  <si>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</si>
  <si>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</si>
  <si>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</si>
  <si>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</si>
  <si>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</si>
  <si>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</si>
  <si>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</si>
  <si>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</si>
  <si>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</si>
  <si>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</si>
  <si>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</si>
  <si>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</si>
  <si>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</si>
  <si>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</si>
  <si>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</si>
  <si>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</si>
  <si>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</si>
  <si>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</si>
  <si>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</si>
  <si>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</si>
  <si>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</si>
  <si>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</si>
  <si>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</si>
  <si>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</si>
  <si>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</si>
  <si>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</si>
  <si>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</si>
  <si>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</si>
  <si>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</si>
  <si>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</si>
  <si>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</si>
  <si>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</si>
  <si>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</si>
  <si>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</si>
  <si>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</si>
  <si>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</si>
  <si>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</si>
  <si>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</si>
  <si>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</si>
  <si>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</si>
  <si>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</si>
  <si>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</si>
  <si>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</si>
  <si>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</si>
  <si>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</si>
  <si>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</si>
  <si>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</si>
  <si>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</si>
  <si>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</si>
  <si>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</si>
  <si>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</si>
  <si>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</si>
  <si>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</si>
  <si>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</si>
  <si>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</si>
  <si>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</si>
  <si>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</si>
  <si>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</si>
  <si>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</si>
  <si>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</si>
  <si>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</si>
  <si>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</si>
  <si>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</si>
  <si>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</si>
  <si>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</si>
  <si>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</si>
  <si>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</si>
  <si>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</si>
  <si>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</si>
  <si>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</si>
  <si>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</si>
  <si>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</si>
  <si>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</si>
  <si>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</si>
  <si>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</si>
  <si>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</si>
  <si>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</si>
  <si>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</si>
  <si>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</si>
  <si>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</si>
  <si>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</si>
  <si>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</si>
  <si>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</si>
  <si>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</si>
  <si>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</si>
  <si>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</si>
  <si>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</si>
  <si>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</si>
  <si>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</si>
  <si>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</si>
  <si>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</si>
  <si>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</si>
  <si>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</si>
  <si>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</si>
  <si>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</si>
  <si>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</si>
  <si>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</si>
  <si>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</si>
  <si>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</si>
  <si>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</si>
  <si>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</si>
  <si>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</si>
  <si>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</si>
  <si>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</si>
  <si>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</si>
  <si>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</si>
  <si>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</si>
  <si>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</si>
  <si>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</si>
  <si>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</si>
  <si>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</si>
  <si>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</si>
  <si>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</si>
  <si>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</si>
  <si>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</si>
  <si>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</si>
  <si>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</si>
  <si>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</si>
  <si>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</si>
  <si>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</si>
  <si>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</si>
  <si>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</si>
  <si>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</si>
  <si>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</si>
  <si>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</si>
  <si>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</si>
  <si>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</si>
  <si>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</si>
  <si>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</si>
  <si>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</si>
  <si>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</si>
  <si>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</si>
  <si>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</si>
  <si>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</si>
  <si>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</si>
  <si>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</si>
  <si>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</si>
  <si>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</si>
  <si>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</si>
  <si>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</si>
  <si>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</si>
  <si>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</si>
  <si>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</si>
  <si>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</si>
  <si>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</si>
  <si>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</si>
  <si>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</si>
  <si>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</si>
  <si>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</si>
  <si>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</si>
  <si>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</si>
  <si>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</si>
  <si>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</si>
  <si>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</si>
  <si>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</si>
  <si>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</si>
  <si>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</si>
  <si>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</si>
  <si>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</si>
  <si>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</si>
  <si>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</si>
  <si>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</si>
  <si>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</si>
  <si>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</si>
  <si>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</si>
  <si>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</si>
  <si>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</si>
  <si>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</si>
  <si>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</si>
  <si>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</si>
  <si>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</si>
  <si>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</si>
  <si>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</si>
  <si>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</si>
  <si>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</si>
  <si>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</si>
  <si>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</si>
  <si>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</si>
  <si>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</si>
  <si>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</si>
  <si>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</si>
  <si>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</si>
  <si>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</si>
  <si>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</si>
  <si>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</si>
  <si>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</si>
  <si>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</si>
  <si>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</si>
  <si>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</si>
  <si>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</si>
  <si>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</si>
  <si>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</si>
  <si>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</si>
  <si>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</si>
  <si>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</si>
  <si>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</si>
  <si>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</si>
  <si>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</si>
  <si>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</si>
  <si>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</si>
  <si>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</si>
  <si>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</si>
  <si>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</si>
  <si>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</si>
  <si>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</si>
  <si>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</si>
  <si>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</si>
  <si>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</si>
  <si>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</si>
  <si>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</si>
  <si>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</si>
  <si>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</si>
  <si>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</si>
  <si>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</si>
  <si>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</si>
  <si>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</si>
  <si>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</si>
  <si>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</si>
  <si>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</si>
  <si>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</si>
  <si>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</si>
  <si>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</si>
  <si>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</si>
  <si>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</si>
  <si>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</si>
  <si>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</si>
  <si>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</si>
  <si>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</si>
  <si>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</si>
  <si>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</si>
  <si>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</si>
  <si>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</si>
  <si>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</si>
  <si>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</si>
  <si>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</si>
  <si>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</si>
  <si>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</si>
  <si>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</si>
  <si>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</si>
  <si>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</si>
  <si>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</si>
  <si>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</si>
  <si>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</si>
  <si>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</si>
  <si>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</si>
  <si>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</si>
  <si>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</si>
  <si>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</si>
  <si>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</si>
  <si>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</si>
  <si>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</si>
  <si>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</si>
  <si>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</si>
  <si>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</si>
  <si>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</si>
  <si>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</si>
  <si>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</si>
  <si>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</si>
  <si>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</si>
  <si>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</si>
  <si>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</si>
  <si>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</si>
  <si>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</si>
  <si>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</si>
  <si>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</si>
  <si>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</si>
  <si>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</si>
  <si>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</si>
  <si>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</si>
  <si>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</si>
  <si>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</si>
  <si>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</si>
  <si>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</si>
  <si>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</si>
  <si>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</si>
  <si>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</si>
  <si>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</si>
  <si>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</si>
  <si>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</si>
  <si>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</si>
  <si>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</si>
  <si>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</si>
  <si>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</si>
  <si>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</si>
  <si>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</si>
  <si>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</si>
  <si>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</si>
  <si>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</si>
  <si>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</si>
  <si>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</si>
  <si>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</si>
  <si>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</si>
  <si>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</si>
  <si>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</si>
  <si>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</si>
  <si>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</si>
  <si>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</si>
  <si>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</si>
  <si>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</si>
  <si>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</si>
  <si>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</si>
  <si>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</si>
  <si>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</si>
  <si>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</si>
  <si>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</si>
  <si>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</si>
  <si>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</si>
  <si>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</si>
  <si>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</si>
  <si>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</si>
  <si>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</si>
  <si>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</si>
  <si>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</si>
  <si>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</si>
  <si>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</si>
  <si>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</si>
  <si>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</si>
  <si>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</si>
  <si>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</si>
  <si>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</si>
  <si>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</si>
  <si>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</si>
  <si>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</si>
  <si>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</si>
  <si>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</si>
  <si>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</si>
  <si>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</si>
  <si>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</si>
  <si>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</si>
  <si>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</si>
  <si>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</si>
  <si>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</si>
  <si>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</si>
  <si>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</si>
  <si>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</si>
  <si>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</si>
  <si>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</si>
  <si>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</si>
  <si>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</si>
  <si>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</si>
  <si>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</si>
  <si>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</si>
  <si>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</si>
  <si>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</si>
  <si>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</si>
  <si>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</si>
  <si>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</si>
  <si>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</si>
  <si>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</si>
  <si>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</si>
  <si>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</si>
  <si>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</si>
  <si>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</si>
  <si>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</si>
  <si>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</si>
  <si>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</si>
  <si>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</si>
  <si>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</si>
  <si>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</si>
  <si>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</si>
  <si>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</si>
  <si>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</si>
  <si>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</si>
  <si>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</si>
  <si>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</si>
  <si>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</si>
  <si>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</si>
  <si>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</si>
  <si>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</si>
  <si>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</si>
  <si>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</si>
  <si>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</si>
  <si>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</si>
  <si>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</si>
  <si>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</si>
  <si>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</si>
  <si>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</si>
  <si>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</si>
  <si>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</si>
  <si>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</si>
  <si>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</si>
  <si>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</si>
  <si>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</si>
  <si>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</si>
  <si>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</si>
  <si>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</si>
  <si>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</si>
  <si>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</si>
  <si>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</si>
  <si>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</si>
  <si>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</si>
  <si>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</si>
  <si>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</si>
  <si>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</si>
  <si>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</si>
  <si>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</si>
  <si>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</si>
  <si>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</si>
  <si>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</si>
  <si>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</si>
  <si>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</si>
  <si>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</si>
  <si>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</si>
  <si>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</si>
  <si>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</si>
  <si>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</si>
  <si>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</si>
  <si>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</si>
  <si>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</si>
  <si>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</si>
  <si>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</si>
  <si>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</si>
  <si>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</si>
  <si>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</si>
  <si>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</si>
  <si>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</si>
  <si>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</si>
  <si>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</si>
  <si>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</si>
  <si>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</si>
  <si>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</si>
  <si>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</si>
  <si>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</si>
  <si>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</si>
  <si>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</si>
  <si>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</si>
  <si>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</si>
  <si>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</si>
  <si>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</si>
  <si>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</si>
  <si>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</si>
  <si>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</si>
  <si>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</si>
  <si>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</si>
  <si>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</si>
  <si>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</si>
  <si>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</si>
  <si>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</si>
  <si>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</si>
  <si>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</si>
  <si>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</si>
  <si>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</si>
  <si>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</si>
  <si>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</si>
  <si>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</si>
  <si>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</si>
  <si>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</si>
  <si>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</si>
  <si>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</si>
  <si>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</si>
  <si>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</si>
  <si>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</si>
  <si>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</si>
  <si>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</si>
  <si>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</si>
  <si>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</si>
  <si>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</si>
  <si>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</si>
  <si>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</si>
  <si>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</si>
  <si>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</si>
  <si>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</si>
  <si>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</si>
  <si>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</si>
  <si>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</si>
  <si>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</si>
  <si>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</si>
  <si>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</si>
  <si>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</si>
  <si>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</si>
  <si>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</si>
  <si>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</si>
  <si>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</si>
  <si>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</si>
  <si>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</si>
  <si>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</si>
  <si>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</si>
  <si>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</si>
  <si>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</si>
  <si>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</si>
  <si>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</si>
  <si>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</si>
  <si>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</si>
  <si>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</si>
  <si>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</si>
  <si>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</si>
  <si>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</si>
  <si>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</si>
  <si>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</si>
  <si>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</si>
  <si>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</si>
  <si>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</si>
  <si>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</si>
  <si>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</si>
  <si>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</si>
  <si>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</si>
  <si>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</si>
  <si>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</si>
  <si>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</si>
  <si>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</si>
  <si>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</si>
  <si>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</si>
  <si>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</si>
  <si>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</si>
  <si>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</si>
  <si>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</si>
  <si>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</si>
  <si>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</si>
  <si>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</si>
  <si>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</si>
  <si>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</si>
  <si>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</si>
  <si>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</si>
  <si>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</si>
  <si>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</si>
  <si>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</si>
  <si>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</si>
  <si>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</si>
  <si>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</si>
  <si>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</si>
  <si>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</si>
  <si>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</si>
  <si>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</si>
  <si>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</si>
  <si>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</si>
  <si>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</si>
  <si>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</si>
  <si>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</si>
  <si>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</si>
  <si>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</si>
  <si>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</si>
  <si>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</si>
  <si>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</si>
  <si>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</si>
  <si>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</si>
  <si>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</si>
  <si>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</si>
  <si>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</si>
  <si>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</si>
  <si>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</si>
  <si>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</si>
  <si>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</si>
  <si>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</si>
  <si>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</si>
  <si>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</si>
  <si>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</si>
  <si>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</si>
  <si>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</si>
  <si>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</si>
  <si>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</si>
  <si>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</si>
  <si>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</si>
  <si>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</si>
  <si>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</si>
  <si>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</si>
  <si>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</si>
  <si>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</si>
  <si>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</si>
  <si>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</si>
  <si>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</si>
  <si>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</si>
  <si>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</si>
  <si>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</si>
  <si>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</si>
  <si>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</si>
  <si>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</si>
  <si>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</si>
  <si>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</si>
  <si>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</si>
  <si>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</si>
  <si>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</si>
  <si>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</si>
  <si>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</si>
  <si>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</si>
  <si>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</si>
  <si>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</si>
  <si>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</si>
  <si>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</si>
  <si>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</si>
  <si>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</si>
  <si>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</si>
  <si>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</si>
  <si>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</si>
  <si>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</si>
  <si>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</si>
  <si>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</si>
  <si>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</si>
  <si>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</si>
  <si>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</si>
  <si>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</si>
  <si>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</si>
  <si>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</si>
  <si>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</si>
  <si>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</si>
  <si>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</si>
  <si>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</si>
  <si>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</si>
  <si>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</si>
  <si>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</si>
  <si>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</si>
  <si>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</si>
  <si>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</si>
  <si>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</si>
  <si>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</si>
  <si>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</si>
  <si>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</si>
  <si>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</si>
  <si>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</si>
  <si>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</si>
  <si>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</si>
  <si>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</si>
  <si>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</si>
  <si>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</si>
  <si>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</si>
  <si>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</si>
  <si>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</si>
  <si>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</si>
  <si>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</si>
  <si>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</si>
  <si>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</si>
  <si>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</si>
  <si>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</si>
  <si>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</si>
  <si>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</si>
  <si>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</si>
  <si>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</si>
  <si>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</si>
  <si>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</si>
  <si>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</si>
  <si>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</si>
  <si>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</si>
  <si>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</si>
  <si>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</si>
  <si>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</si>
  <si>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</si>
  <si>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</si>
  <si>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</si>
  <si>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</si>
  <si>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</si>
  <si>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</si>
  <si>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</si>
  <si>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</si>
  <si>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</si>
  <si>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</si>
  <si>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</si>
  <si>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</si>
  <si>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</si>
  <si>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</si>
  <si>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</si>
  <si>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</si>
  <si>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</si>
  <si>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</si>
  <si>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</si>
  <si>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</si>
  <si>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</si>
  <si>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</si>
  <si>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</si>
  <si>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</si>
  <si>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</si>
  <si>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</si>
  <si>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</si>
  <si>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</si>
  <si>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</si>
  <si>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</si>
  <si>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</si>
  <si>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</si>
  <si>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</si>
  <si>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</si>
  <si>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</si>
  <si>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</si>
  <si>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</si>
  <si>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</si>
  <si>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</si>
  <si>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</si>
  <si>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</si>
  <si>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</si>
  <si>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</si>
  <si>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</si>
  <si>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</si>
  <si>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</si>
  <si>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</si>
  <si>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</si>
  <si>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</si>
  <si>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</si>
  <si>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</si>
  <si>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</si>
  <si>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</si>
  <si>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</si>
  <si>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</si>
  <si>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</si>
  <si>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</si>
  <si>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</si>
  <si>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</si>
  <si>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</si>
  <si>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</si>
  <si>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</si>
  <si>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</si>
  <si>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</si>
  <si>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</si>
  <si>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</si>
  <si>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</si>
  <si>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</si>
  <si>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</si>
  <si>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</si>
  <si>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</si>
  <si>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</si>
  <si>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</si>
  <si>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</si>
  <si>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</si>
  <si>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</si>
  <si>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</si>
  <si>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</si>
  <si>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</si>
  <si>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</si>
  <si>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</si>
  <si>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</si>
  <si>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</si>
  <si>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</si>
  <si>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</si>
  <si>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</si>
  <si>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</si>
  <si>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</si>
  <si>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</si>
  <si>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</si>
  <si>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</si>
  <si>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</si>
  <si>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</si>
  <si>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</si>
  <si>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</si>
  <si>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</si>
  <si>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</si>
  <si>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</si>
  <si>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</si>
  <si>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</si>
  <si>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</si>
  <si>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</si>
  <si>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</si>
  <si>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</si>
  <si>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</si>
  <si>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</si>
  <si>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</si>
  <si>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</si>
  <si>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</si>
  <si>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</si>
  <si>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</si>
  <si>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</si>
  <si>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</si>
  <si>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</si>
  <si>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</si>
  <si>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</si>
  <si>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</si>
  <si>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</si>
  <si>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</si>
  <si>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</si>
  <si>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</si>
  <si>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</si>
  <si>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</si>
  <si>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</si>
  <si>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</si>
  <si>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</si>
  <si>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</si>
  <si>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</si>
  <si>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</si>
  <si>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</si>
  <si>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</si>
  <si>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</si>
  <si>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</si>
  <si>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</si>
  <si>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</si>
  <si>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</si>
  <si>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</si>
  <si>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</si>
  <si>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</si>
  <si>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</si>
  <si>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</si>
  <si>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</si>
  <si>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</si>
  <si>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</si>
  <si>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</si>
  <si>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</si>
  <si>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</si>
  <si>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</si>
  <si>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</si>
  <si>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</si>
  <si>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</si>
  <si>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</si>
  <si>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</si>
  <si>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</si>
  <si>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</si>
  <si>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</si>
  <si>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</si>
  <si>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</si>
  <si>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</si>
  <si>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</si>
  <si>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</si>
  <si>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</si>
  <si>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</si>
  <si>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</si>
  <si>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</si>
  <si>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</si>
  <si>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</si>
  <si>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</si>
  <si>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</si>
  <si>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</si>
  <si>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</si>
  <si>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</si>
  <si>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</si>
  <si>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</si>
  <si>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</si>
  <si>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</si>
  <si>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</si>
  <si>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</si>
  <si>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</si>
  <si>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</si>
  <si>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</si>
  <si>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</si>
  <si>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</si>
  <si>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</si>
  <si>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</si>
  <si>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</si>
  <si>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</si>
  <si>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</si>
  <si>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</si>
  <si>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</si>
  <si>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</si>
  <si>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</si>
  <si>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</si>
  <si>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</si>
  <si>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</si>
  <si>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</si>
  <si>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</si>
  <si>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</si>
  <si>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</si>
  <si>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</si>
  <si>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</si>
  <si>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</si>
  <si>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</si>
  <si>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</si>
  <si>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</si>
  <si>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</si>
  <si>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</si>
  <si>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</si>
  <si>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</si>
  <si>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</si>
  <si>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</si>
  <si>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</si>
  <si>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</si>
  <si>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</si>
  <si>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</si>
  <si>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</si>
  <si>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</si>
  <si>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</si>
  <si>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</si>
  <si>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</si>
  <si>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</si>
  <si>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</si>
  <si>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</si>
  <si>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</si>
  <si>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</si>
  <si>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</si>
  <si>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</si>
  <si>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</si>
  <si>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</si>
  <si>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</si>
  <si>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</si>
  <si>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</si>
  <si>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</si>
  <si>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</si>
  <si>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</si>
  <si>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</si>
  <si>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</si>
  <si>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</si>
  <si>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</si>
  <si>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</si>
  <si>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</si>
  <si>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</si>
  <si>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</si>
  <si>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</si>
  <si>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</si>
  <si>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</si>
  <si>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</si>
  <si>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</si>
  <si>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</si>
  <si>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</si>
  <si>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</si>
  <si>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</si>
  <si>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</si>
  <si>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</si>
  <si>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</si>
  <si>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</si>
  <si>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</si>
  <si>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</si>
  <si>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</si>
  <si>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</si>
  <si>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</si>
  <si>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</si>
  <si>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</si>
  <si>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</si>
  <si>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</si>
  <si>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</si>
  <si>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</si>
  <si>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</si>
  <si>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</si>
  <si>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</si>
  <si>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</si>
  <si>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</si>
  <si>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</si>
  <si>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</si>
  <si>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</si>
  <si>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</si>
  <si>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</si>
  <si>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</si>
  <si>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</si>
  <si>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</si>
  <si>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</si>
  <si>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</si>
  <si>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</si>
  <si>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</si>
  <si>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</si>
  <si>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</si>
  <si>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</si>
  <si>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</si>
  <si>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</si>
  <si>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</si>
  <si>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</si>
  <si>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</si>
  <si>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</si>
  <si>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</si>
  <si>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</si>
  <si>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</si>
  <si>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</si>
  <si>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</si>
  <si>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</si>
  <si>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</si>
  <si>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</si>
  <si>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</si>
  <si>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</si>
  <si>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</si>
  <si>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</si>
  <si>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</si>
  <si>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</si>
  <si>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</si>
  <si>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</si>
  <si>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</si>
  <si>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</si>
  <si>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</si>
  <si>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</si>
  <si>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</si>
  <si>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</si>
  <si>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</si>
  <si>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</si>
  <si>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</si>
  <si>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</si>
  <si>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</si>
  <si>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</si>
  <si>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</si>
  <si>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</si>
  <si>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</si>
  <si>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</si>
  <si>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</si>
  <si>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</si>
  <si>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</si>
  <si>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</si>
  <si>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</si>
  <si>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</si>
  <si>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</si>
  <si>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</si>
  <si>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</si>
  <si>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</si>
  <si>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</si>
  <si>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</si>
  <si>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</si>
  <si>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</si>
  <si>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</si>
  <si>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</si>
  <si>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</si>
  <si>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</si>
  <si>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</si>
  <si>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</si>
  <si>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</si>
  <si>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</si>
  <si>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</si>
  <si>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</si>
  <si>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</si>
  <si>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</si>
  <si>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</si>
  <si>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</si>
  <si>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</si>
  <si>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</si>
  <si>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</si>
  <si>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</si>
  <si>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</si>
  <si>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</si>
  <si>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</si>
  <si>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</si>
  <si>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</si>
  <si>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</si>
  <si>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</si>
  <si>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</si>
  <si>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</si>
  <si>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</si>
  <si>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</si>
  <si>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</si>
  <si>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</si>
  <si>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</si>
  <si>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</si>
  <si>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</si>
  <si>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</si>
  <si>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</si>
  <si>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</si>
  <si>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</si>
  <si>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</si>
  <si>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</si>
  <si>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</si>
  <si>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</si>
  <si>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</si>
  <si>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</si>
  <si>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</si>
  <si>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</si>
  <si>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</si>
  <si>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</si>
  <si>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</si>
  <si>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</si>
  <si>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</si>
  <si>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</si>
  <si>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</si>
  <si>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</si>
  <si>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</si>
  <si>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</si>
  <si>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</si>
  <si>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</si>
  <si>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</si>
  <si>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</si>
  <si>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</si>
  <si>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</si>
  <si>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</si>
  <si>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</si>
  <si>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</si>
  <si>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</si>
  <si>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</si>
  <si>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</si>
  <si>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</si>
  <si>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</si>
  <si>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</si>
  <si>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</si>
  <si>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</si>
  <si>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</si>
  <si>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</si>
  <si>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</si>
  <si>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</si>
  <si>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</si>
  <si>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</si>
  <si>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</si>
  <si>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</si>
  <si>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</si>
  <si>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</si>
  <si>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</si>
  <si>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</si>
  <si>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</si>
  <si>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</si>
  <si>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</si>
  <si>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</si>
  <si>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</si>
  <si>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</si>
  <si>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</si>
  <si>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</si>
  <si>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</si>
  <si>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</si>
  <si>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</si>
  <si>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</si>
  <si>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</si>
  <si>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</si>
  <si>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</si>
  <si>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</si>
  <si>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</si>
  <si>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</si>
  <si>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</si>
  <si>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</si>
  <si>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</si>
  <si>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</si>
  <si>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</si>
  <si>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</si>
  <si>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</si>
  <si>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</si>
  <si>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</si>
  <si>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</si>
  <si>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</si>
  <si>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</si>
  <si>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</si>
  <si>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</si>
  <si>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</si>
  <si>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</si>
  <si>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</si>
  <si>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</si>
  <si>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</si>
  <si>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</si>
  <si>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</si>
  <si>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</si>
  <si>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</si>
  <si>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</si>
  <si>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</si>
  <si>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</si>
  <si>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</si>
  <si>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</si>
  <si>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</si>
  <si>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</si>
  <si>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</si>
  <si>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</si>
  <si>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</si>
  <si>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</si>
  <si>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</si>
  <si>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</si>
  <si>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</si>
  <si>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</si>
  <si>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</si>
  <si>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</si>
  <si>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</si>
  <si>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</si>
  <si>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</si>
  <si>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</si>
  <si>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</si>
  <si>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</si>
  <si>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</si>
  <si>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</si>
  <si>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</si>
  <si>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</si>
  <si>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</si>
  <si>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</si>
  <si>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</si>
  <si>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</si>
  <si>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</si>
  <si>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</si>
  <si>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</si>
  <si>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</si>
  <si>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</si>
  <si>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</si>
  <si>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</si>
  <si>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</si>
  <si>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</si>
  <si>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</si>
  <si>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</si>
  <si>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</si>
  <si>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</si>
  <si>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</si>
  <si>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</si>
  <si>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</si>
  <si>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</si>
  <si>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</si>
  <si>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</si>
  <si>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</si>
  <si>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</si>
  <si>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</si>
  <si>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</si>
  <si>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</si>
  <si>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</si>
  <si>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</si>
  <si>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</si>
  <si>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</si>
  <si>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</si>
  <si>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</si>
  <si>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</si>
  <si>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</si>
  <si>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</si>
  <si>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</si>
  <si>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</si>
  <si>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</si>
  <si>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</si>
  <si>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</si>
  <si>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</si>
  <si>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</si>
  <si>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</si>
  <si>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</si>
  <si>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</si>
  <si>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</si>
  <si>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</si>
  <si>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</si>
  <si>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</si>
  <si>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</si>
  <si>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</si>
  <si>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</si>
  <si>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</si>
  <si>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</si>
  <si>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</si>
  <si>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</si>
  <si>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</si>
  <si>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</si>
  <si>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</si>
  <si>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</si>
  <si>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</si>
  <si>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</si>
  <si>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</si>
  <si>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</si>
  <si>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</si>
  <si>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</si>
  <si>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</si>
  <si>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</si>
  <si>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</si>
  <si>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</si>
  <si>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</si>
  <si>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</si>
  <si>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</si>
  <si>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</si>
  <si>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</si>
  <si>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</si>
  <si>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</si>
  <si>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</si>
  <si>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</si>
  <si>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</si>
  <si>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</si>
  <si>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</si>
  <si>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</si>
  <si>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</si>
  <si>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</si>
  <si>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</si>
  <si>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</si>
  <si>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</si>
  <si>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</si>
  <si>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</si>
  <si>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</si>
  <si>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</si>
  <si>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</si>
  <si>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</si>
  <si>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</si>
  <si>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</si>
  <si>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</si>
  <si>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</si>
  <si>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</si>
  <si>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</si>
  <si>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</si>
  <si>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</si>
  <si>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</si>
  <si>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</si>
  <si>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</si>
  <si>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</si>
  <si>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</si>
  <si>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</si>
  <si>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</si>
  <si>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</si>
  <si>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</si>
  <si>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</si>
  <si>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</si>
  <si>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</si>
  <si>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</si>
  <si>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</si>
  <si>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</si>
  <si>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</si>
  <si>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</si>
  <si>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</si>
  <si>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</si>
  <si>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</si>
  <si>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</si>
  <si>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</si>
  <si>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</si>
  <si>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</si>
  <si>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</si>
  <si>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</si>
  <si>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</si>
  <si>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</si>
  <si>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</si>
  <si>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</si>
  <si>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</si>
  <si>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</si>
  <si>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</si>
  <si>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</si>
  <si>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</si>
  <si>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</si>
  <si>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</si>
  <si>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</si>
  <si>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</si>
  <si>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</si>
  <si>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</si>
  <si>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</si>
  <si>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</si>
  <si>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</si>
  <si>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</si>
  <si>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</si>
  <si>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</si>
  <si>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</si>
  <si>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</si>
  <si>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</si>
  <si>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</si>
  <si>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</si>
  <si>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</si>
  <si>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</si>
  <si>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</si>
  <si>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</si>
  <si>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</si>
  <si>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</si>
  <si>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</si>
  <si>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</si>
  <si>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</si>
  <si>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</si>
  <si>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</si>
  <si>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</si>
  <si>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</si>
  <si>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</si>
  <si>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</si>
  <si>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</si>
  <si>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</si>
  <si>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</si>
  <si>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</si>
  <si>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</si>
  <si>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</si>
  <si>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</si>
  <si>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</si>
  <si>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</si>
  <si>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</si>
  <si>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</si>
  <si>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</si>
  <si>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</si>
  <si>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</si>
  <si>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</si>
  <si>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</si>
  <si>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</si>
  <si>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</si>
  <si>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</si>
  <si>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</si>
  <si>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</si>
  <si>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</si>
  <si>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</si>
  <si>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</si>
  <si>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</si>
  <si>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</si>
  <si>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</si>
  <si>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</si>
  <si>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</si>
  <si>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</si>
  <si>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</si>
  <si>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</si>
  <si>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</si>
  <si>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</si>
  <si>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</si>
  <si>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</si>
  <si>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</si>
  <si>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</si>
  <si>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</si>
  <si>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</si>
  <si>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</si>
  <si>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</si>
  <si>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</si>
  <si>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</si>
  <si>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</si>
  <si>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</si>
  <si>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</si>
  <si>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</si>
  <si>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</si>
  <si>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</si>
  <si>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</si>
  <si>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</si>
  <si>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</si>
  <si>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</si>
  <si>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</si>
  <si>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</si>
  <si>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</si>
  <si>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</si>
  <si>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</si>
  <si>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</si>
  <si>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</si>
  <si>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</si>
  <si>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</si>
  <si>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</si>
  <si>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</si>
  <si>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</si>
  <si>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</si>
  <si>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</si>
  <si>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</si>
  <si>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</si>
  <si>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</si>
  <si>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</si>
  <si>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</si>
  <si>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</si>
  <si>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</si>
  <si>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</si>
  <si>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</si>
  <si>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</si>
  <si>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</si>
  <si>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</si>
  <si>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</si>
  <si>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</si>
  <si>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</si>
  <si>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</si>
  <si>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</si>
  <si>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</si>
  <si>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</si>
  <si>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</si>
  <si>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</si>
  <si>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</si>
  <si>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</si>
  <si>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</si>
  <si>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</si>
  <si>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</si>
  <si>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</si>
  <si>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</si>
  <si>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</si>
  <si>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</si>
  <si>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</si>
  <si>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</si>
  <si>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</si>
  <si>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</si>
  <si>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</si>
  <si>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</si>
  <si>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</si>
  <si>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</si>
  <si>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</si>
  <si>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</si>
  <si>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</si>
  <si>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</si>
  <si>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</si>
  <si>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</si>
  <si>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</si>
  <si>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</si>
  <si>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</si>
  <si>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</si>
  <si>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</si>
  <si>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</si>
  <si>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</si>
  <si>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</si>
  <si>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</si>
  <si>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</si>
  <si>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</si>
  <si>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</si>
  <si>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</si>
  <si>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</si>
  <si>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</si>
  <si>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</si>
  <si>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</si>
  <si>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</si>
  <si>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</si>
  <si>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</si>
  <si>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</si>
  <si>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</si>
  <si>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</si>
  <si>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</si>
  <si>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</si>
  <si>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</si>
  <si>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</si>
  <si>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</si>
  <si>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</si>
  <si>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</si>
  <si>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</si>
  <si>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</si>
  <si>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</si>
  <si>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</si>
  <si>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</si>
  <si>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</si>
  <si>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</si>
  <si>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</si>
  <si>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</si>
  <si>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</si>
  <si>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</si>
  <si>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</si>
  <si>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</si>
  <si>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</si>
  <si>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</si>
  <si>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</si>
  <si>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</si>
  <si>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</si>
  <si>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</si>
  <si>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</si>
  <si>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</si>
  <si>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</si>
  <si>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</si>
  <si>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</si>
  <si>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</si>
  <si>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</si>
  <si>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</si>
  <si>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</si>
  <si>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</si>
  <si>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</si>
  <si>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</si>
  <si>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</si>
  <si>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</si>
  <si>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</si>
  <si>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</si>
  <si>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</si>
  <si>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</si>
  <si>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</si>
  <si>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</si>
  <si>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</si>
  <si>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</si>
  <si>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</si>
  <si>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</si>
  <si>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</si>
  <si>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</si>
  <si>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</si>
  <si>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</si>
  <si>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</si>
  <si>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</si>
  <si>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</si>
  <si>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</si>
  <si>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</si>
  <si>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</si>
  <si>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</si>
  <si>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</si>
  <si>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</si>
  <si>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</si>
  <si>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</si>
  <si>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</si>
  <si>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</si>
  <si>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</si>
  <si>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</si>
  <si>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</si>
  <si>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</si>
  <si>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</si>
  <si>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</si>
  <si>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</si>
  <si>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</si>
  <si>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</si>
  <si>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</si>
  <si>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</si>
  <si>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</si>
  <si>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</si>
  <si>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</si>
  <si>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</si>
  <si>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</si>
  <si>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</si>
  <si>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</si>
  <si>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</si>
  <si>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</si>
  <si>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</si>
  <si>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</si>
  <si>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</si>
  <si>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</si>
  <si>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</si>
  <si>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</si>
  <si>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</si>
  <si>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</si>
  <si>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</si>
  <si>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</si>
  <si>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</si>
  <si>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</si>
  <si>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</si>
  <si>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</si>
  <si>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</si>
  <si>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</si>
  <si>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</si>
  <si>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</si>
  <si>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</si>
  <si>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</si>
  <si>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</si>
  <si>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</si>
  <si>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</si>
  <si>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</si>
  <si>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</si>
  <si>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</si>
  <si>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</si>
  <si>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</si>
  <si>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</si>
  <si>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</si>
  <si>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</si>
  <si>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</si>
  <si>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</si>
  <si>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</si>
  <si>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</si>
  <si>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</si>
  <si>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</si>
  <si>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</si>
  <si>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</si>
  <si>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</si>
  <si>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</si>
  <si>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</si>
  <si>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</si>
  <si>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</si>
  <si>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</si>
  <si>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</si>
  <si>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</si>
  <si>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</si>
  <si>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</si>
  <si>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</si>
  <si>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</si>
  <si>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</si>
  <si>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</si>
  <si>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</si>
  <si>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</si>
  <si>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</si>
  <si>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</si>
  <si>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</si>
  <si>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</si>
  <si>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</si>
  <si>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</si>
  <si>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</si>
  <si>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</si>
  <si>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</si>
  <si>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</si>
  <si>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</si>
  <si>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</si>
  <si>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</si>
  <si>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</si>
  <si>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</si>
  <si>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</si>
  <si>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</si>
  <si>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</si>
  <si>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</si>
  <si>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</si>
  <si>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</si>
  <si>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</si>
  <si>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</si>
  <si>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</si>
  <si>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</si>
  <si>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</si>
  <si>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</si>
  <si>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</si>
  <si>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</si>
  <si>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</si>
  <si>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</si>
  <si>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</si>
  <si>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</si>
  <si>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</si>
  <si>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</si>
  <si>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</si>
  <si>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</si>
  <si>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</si>
  <si>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</si>
  <si>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</si>
  <si>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</si>
  <si>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</si>
  <si>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</si>
  <si>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</si>
  <si>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</si>
  <si>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</si>
  <si>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</si>
  <si>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</si>
  <si>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</si>
  <si>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</si>
  <si>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</si>
  <si>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</si>
  <si>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</si>
  <si>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</si>
  <si>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</si>
  <si>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</si>
  <si>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</si>
  <si>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</si>
  <si>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</si>
  <si>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</si>
  <si>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</si>
  <si>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</si>
  <si>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</si>
  <si>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</si>
  <si>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</si>
  <si>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</si>
  <si>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</si>
  <si>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</si>
  <si>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</si>
  <si>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</si>
  <si>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</si>
  <si>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</si>
  <si>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</si>
  <si>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</si>
  <si>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</si>
  <si>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</si>
  <si>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</si>
  <si>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</si>
  <si>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</si>
  <si>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</si>
  <si>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</si>
  <si>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</si>
  <si>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</si>
  <si>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</si>
  <si>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</si>
  <si>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</si>
  <si>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</si>
  <si>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</si>
  <si>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</si>
  <si>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</si>
  <si>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</si>
  <si>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</si>
  <si>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</si>
  <si>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</si>
  <si>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</si>
  <si>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</si>
  <si>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</si>
  <si>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</si>
  <si>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</si>
  <si>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</si>
  <si>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</si>
  <si>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</si>
  <si>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</si>
  <si>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</si>
  <si>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</si>
  <si>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</si>
  <si>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</si>
  <si>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</si>
  <si>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</si>
  <si>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</si>
  <si>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</si>
  <si>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</si>
  <si>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</si>
  <si>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</si>
  <si>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</si>
  <si>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</si>
  <si>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</si>
  <si>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</si>
  <si>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</si>
  <si>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</si>
  <si>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</si>
  <si>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</si>
  <si>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</si>
  <si>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</si>
  <si>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</si>
  <si>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</si>
  <si>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</si>
  <si>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</si>
  <si>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</si>
  <si>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</si>
  <si>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</si>
  <si>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</si>
  <si>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</si>
  <si>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</si>
  <si>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</si>
  <si>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</si>
  <si>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</si>
  <si>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</si>
  <si>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</si>
  <si>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</si>
  <si>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</si>
  <si>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</si>
  <si>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</si>
  <si>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</si>
  <si>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</si>
  <si>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</si>
  <si>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</si>
  <si>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</si>
  <si>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</si>
  <si>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</si>
  <si>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</si>
  <si>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</si>
  <si>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</si>
  <si>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</si>
  <si>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</si>
  <si>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</si>
  <si>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</si>
  <si>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</si>
  <si>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</si>
  <si>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</si>
  <si>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</si>
  <si>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</si>
  <si>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</si>
  <si>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</si>
  <si>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</si>
  <si>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</si>
  <si>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</si>
  <si>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</si>
  <si>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</si>
  <si>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</si>
  <si>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</si>
  <si>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</si>
  <si>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</si>
  <si>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</si>
  <si>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</si>
  <si>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</si>
  <si>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</si>
  <si>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</si>
  <si>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</si>
  <si>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</si>
  <si>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</si>
  <si>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</si>
  <si>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</si>
  <si>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</si>
  <si>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</si>
  <si>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</si>
  <si>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</si>
  <si>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</si>
  <si>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</si>
  <si>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</si>
  <si>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</si>
  <si>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</si>
  <si>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</si>
  <si>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</si>
  <si>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</si>
  <si>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</si>
  <si>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</si>
  <si>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</si>
  <si>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</si>
  <si>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</si>
  <si>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</si>
  <si>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</si>
  <si>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</si>
  <si>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</si>
  <si>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</si>
  <si>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</si>
  <si>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</si>
  <si>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</si>
  <si>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</si>
  <si>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</si>
  <si>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</si>
  <si>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</si>
  <si>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</si>
  <si>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</si>
  <si>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</si>
  <si>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</si>
  <si>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</si>
  <si>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</si>
  <si>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</si>
  <si>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</si>
  <si>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</si>
  <si>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</si>
  <si>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</si>
  <si>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</si>
  <si>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</si>
  <si>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</si>
  <si>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</si>
  <si>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</si>
  <si>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</si>
  <si>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</si>
  <si>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</si>
  <si>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</si>
  <si>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</si>
  <si>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</si>
  <si>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</si>
  <si>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</si>
  <si>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</si>
  <si>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</si>
  <si>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</si>
  <si>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</si>
  <si>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</si>
  <si>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</si>
  <si>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</si>
  <si>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</si>
  <si>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</si>
  <si>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</si>
  <si>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</si>
  <si>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</si>
  <si>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</si>
  <si>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</si>
  <si>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</si>
  <si>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</si>
  <si>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</si>
  <si>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</si>
  <si>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</si>
  <si>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</si>
  <si>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</si>
  <si>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</si>
  <si>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</si>
  <si>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</si>
  <si>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</si>
  <si>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</si>
  <si>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</si>
  <si>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</si>
  <si>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</si>
  <si>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</si>
  <si>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</si>
  <si>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</si>
  <si>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</si>
  <si>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</si>
  <si>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</si>
  <si>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</si>
  <si>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</si>
  <si>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</si>
  <si>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</si>
  <si>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</si>
  <si>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</si>
  <si>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</si>
  <si>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</si>
  <si>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</si>
  <si>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</si>
  <si>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</si>
  <si>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</si>
  <si>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</si>
  <si>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</si>
  <si>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</si>
  <si>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</si>
  <si>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</si>
  <si>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</si>
  <si>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</si>
  <si>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</si>
  <si>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</si>
  <si>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</si>
  <si>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</si>
  <si>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</si>
  <si>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</si>
  <si>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</si>
  <si>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</si>
  <si>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</si>
  <si>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</si>
  <si>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</si>
  <si>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</si>
  <si>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</si>
  <si>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</si>
  <si>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</si>
  <si>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</si>
  <si>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</si>
  <si>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</si>
  <si>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</si>
  <si>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</si>
  <si>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</si>
  <si>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</si>
  <si>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</si>
  <si>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</si>
  <si>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</si>
  <si>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</si>
  <si>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</si>
  <si>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</si>
  <si>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</si>
  <si>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</si>
  <si>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</si>
  <si>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</si>
  <si>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</si>
  <si>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</si>
  <si>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</si>
  <si>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</si>
  <si>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</si>
  <si>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</si>
  <si>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</si>
  <si>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</si>
  <si>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</si>
  <si>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</si>
  <si>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</si>
  <si>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</si>
  <si>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</si>
  <si>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</si>
  <si>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</si>
  <si>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</si>
  <si>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</si>
  <si>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</si>
  <si>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</si>
  <si>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</si>
  <si>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</si>
  <si>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</si>
  <si>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</si>
  <si>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</si>
  <si>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</si>
  <si>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</si>
  <si>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</si>
  <si>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</si>
  <si>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</si>
  <si>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</si>
  <si>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</si>
  <si>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</si>
  <si>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</si>
  <si>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</si>
  <si>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</si>
  <si>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</si>
  <si>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</si>
  <si>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</si>
  <si>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</si>
  <si>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</si>
  <si>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</si>
  <si>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</si>
  <si>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</si>
  <si>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</si>
  <si>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</si>
  <si>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</si>
  <si>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</si>
  <si>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</si>
  <si>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</si>
  <si>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</si>
  <si>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</si>
  <si>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</si>
  <si>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</si>
  <si>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</si>
  <si>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</si>
  <si>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</si>
  <si>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</si>
  <si>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</si>
  <si>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</si>
  <si>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</si>
  <si>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</si>
  <si>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</si>
  <si>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</si>
  <si>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</si>
  <si>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</si>
  <si>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</si>
  <si>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</si>
  <si>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</si>
  <si>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</si>
  <si>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</si>
  <si>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</si>
  <si>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</si>
  <si>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</si>
  <si>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</si>
  <si>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</si>
  <si>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</si>
  <si>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</si>
  <si>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</si>
  <si>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</si>
  <si>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</si>
  <si>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</si>
  <si>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</si>
  <si>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</si>
  <si>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</si>
  <si>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</si>
  <si>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</si>
  <si>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</si>
  <si>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</si>
  <si>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</si>
  <si>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</si>
  <si>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</si>
  <si>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</si>
  <si>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</si>
  <si>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</si>
  <si>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</si>
  <si>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</si>
  <si>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</si>
  <si>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</si>
  <si>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</si>
  <si>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</si>
  <si>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</si>
  <si>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</si>
  <si>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</si>
  <si>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</si>
  <si>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</si>
  <si>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</si>
  <si>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</si>
  <si>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</si>
  <si>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</si>
  <si>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</si>
  <si>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</si>
  <si>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</si>
  <si>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</si>
  <si>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</si>
  <si>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</si>
  <si>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</si>
  <si>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</si>
  <si>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</si>
  <si>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</si>
  <si>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</si>
  <si>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</si>
  <si>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</si>
  <si>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</si>
  <si>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</si>
  <si>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</si>
  <si>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</si>
  <si>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</si>
  <si>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</si>
  <si>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</si>
  <si>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</si>
  <si>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</si>
  <si>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</si>
  <si>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</si>
  <si>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</si>
  <si>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</si>
  <si>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</si>
  <si>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</si>
  <si>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</si>
  <si>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</si>
  <si>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</si>
  <si>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</si>
  <si>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</si>
  <si>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</si>
  <si>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</si>
  <si>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</si>
  <si>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</si>
  <si>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</si>
  <si>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</si>
  <si>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</si>
  <si>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</si>
  <si>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</si>
  <si>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</si>
  <si>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</si>
  <si>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</si>
  <si>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</si>
  <si>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</si>
  <si>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</si>
  <si>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</si>
  <si>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</si>
  <si>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</si>
  <si>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</si>
  <si>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</si>
  <si>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</si>
  <si>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</si>
  <si>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</si>
  <si>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</si>
  <si>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</si>
  <si>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</si>
  <si>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</si>
  <si>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</si>
  <si>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</si>
  <si>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</si>
  <si>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</si>
  <si>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</si>
  <si>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</si>
  <si>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</si>
  <si>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</si>
  <si>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</si>
  <si>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</si>
  <si>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</si>
  <si>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</si>
  <si>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</si>
  <si>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</si>
  <si>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</si>
  <si>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</si>
  <si>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</si>
  <si>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</si>
  <si>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</si>
  <si>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</si>
  <si>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</si>
  <si>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</si>
  <si>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</si>
  <si>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</si>
  <si>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</si>
  <si>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</si>
  <si>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</si>
  <si>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</si>
  <si>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</si>
  <si>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</si>
  <si>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</si>
  <si>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</si>
  <si>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</si>
  <si>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</si>
  <si>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</si>
  <si>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</si>
  <si>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</si>
  <si>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</si>
  <si>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</si>
  <si>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</si>
  <si>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</si>
  <si>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</si>
  <si>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</si>
  <si>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</si>
  <si>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</si>
  <si>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</si>
  <si>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</si>
  <si>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</si>
  <si>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</si>
  <si>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</si>
  <si>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</si>
  <si>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</si>
  <si>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</si>
  <si>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</si>
  <si>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</si>
  <si>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</si>
  <si>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</si>
  <si>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</si>
  <si>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</si>
  <si>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</si>
  <si>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</si>
  <si>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</si>
  <si>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</si>
  <si>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</si>
  <si>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</si>
  <si>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</si>
  <si>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</si>
  <si>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</si>
  <si>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</si>
  <si>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</si>
  <si>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</si>
  <si>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</si>
  <si>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</si>
  <si>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</si>
  <si>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</si>
  <si>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</si>
  <si>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</si>
  <si>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</si>
  <si>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</si>
  <si>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</si>
  <si>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</si>
  <si>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</si>
  <si>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</si>
  <si>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</si>
  <si>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</si>
  <si>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</si>
  <si>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</si>
  <si>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</si>
  <si>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</si>
  <si>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</si>
  <si>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</si>
  <si>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</si>
  <si>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</si>
  <si>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</si>
  <si>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</si>
  <si>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</si>
  <si>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</si>
  <si>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</si>
  <si>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</si>
  <si>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</si>
  <si>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</si>
  <si>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</si>
  <si>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</si>
  <si>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</si>
  <si>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</si>
  <si>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</si>
  <si>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</si>
  <si>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</si>
  <si>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</si>
  <si>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</si>
  <si>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</si>
  <si>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</si>
  <si>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</si>
  <si>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</si>
  <si>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</si>
  <si>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</si>
  <si>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</si>
  <si>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</si>
  <si>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</si>
  <si>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</si>
  <si>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</si>
  <si>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</si>
  <si>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</si>
  <si>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</si>
  <si>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</si>
  <si>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</si>
  <si>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</si>
  <si>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</si>
  <si>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</si>
  <si>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</si>
  <si>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</si>
  <si>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</si>
  <si>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</si>
  <si>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</si>
  <si>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</si>
  <si>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</si>
  <si>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</si>
  <si>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</si>
  <si>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</si>
  <si>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</si>
  <si>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</si>
  <si>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</si>
  <si>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</si>
  <si>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</si>
  <si>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</si>
  <si>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</si>
  <si>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</si>
  <si>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</si>
  <si>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</si>
  <si>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</si>
  <si>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</si>
  <si>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</si>
  <si>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</si>
  <si>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</si>
  <si>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</si>
  <si>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</si>
  <si>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</si>
  <si>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</si>
  <si>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</si>
  <si>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</si>
  <si>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</si>
  <si>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</si>
  <si>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</si>
  <si>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</si>
  <si>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</si>
  <si>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</si>
  <si>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</si>
  <si>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</si>
  <si>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</si>
  <si>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</si>
  <si>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</si>
  <si>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</si>
  <si>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</si>
  <si>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</si>
  <si>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</si>
  <si>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</si>
  <si>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</si>
  <si>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</si>
  <si>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</si>
  <si>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</si>
  <si>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</si>
  <si>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</si>
  <si>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</si>
  <si>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</si>
  <si>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</si>
  <si>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</si>
  <si>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</si>
  <si>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</si>
  <si>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</si>
  <si>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</si>
  <si>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</si>
  <si>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</si>
  <si>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</si>
  <si>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</si>
  <si>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</si>
  <si>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</si>
  <si>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</si>
  <si>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</si>
  <si>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</si>
  <si>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</si>
  <si>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</si>
  <si>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</si>
  <si>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</si>
  <si>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</si>
  <si>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</si>
  <si>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</si>
  <si>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</si>
  <si>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</si>
  <si>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</si>
  <si>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</si>
  <si>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</si>
  <si>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</si>
  <si>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</si>
  <si>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</si>
  <si>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</si>
  <si>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</si>
  <si>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</si>
  <si>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</si>
  <si>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</si>
  <si>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</si>
  <si>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</si>
  <si>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</si>
  <si>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</si>
  <si>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</si>
  <si>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</si>
  <si>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</si>
  <si>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</si>
  <si>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</si>
  <si>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</si>
  <si>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</si>
  <si>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</si>
  <si>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</si>
  <si>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</si>
  <si>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</si>
  <si>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</si>
  <si>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</si>
  <si>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</si>
  <si>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</si>
  <si>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</si>
  <si>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</si>
  <si>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</si>
  <si>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</si>
  <si>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</si>
  <si>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</si>
  <si>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</si>
  <si>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</si>
  <si>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</si>
  <si>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</si>
  <si>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</si>
  <si>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</si>
  <si>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</si>
  <si>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</si>
  <si>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</si>
  <si>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</si>
  <si>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</si>
  <si>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</si>
  <si>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</si>
  <si>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</si>
  <si>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</si>
  <si>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</si>
  <si>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</si>
  <si>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</si>
  <si>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</si>
  <si>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</si>
  <si>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</si>
  <si>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</si>
  <si>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</si>
  <si>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</si>
  <si>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</si>
  <si>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</si>
  <si>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</si>
  <si>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</si>
  <si>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</si>
  <si>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</si>
  <si>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</si>
  <si>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</si>
  <si>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</si>
  <si>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</si>
  <si>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</si>
  <si>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</si>
  <si>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</si>
  <si>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</si>
  <si>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</si>
  <si>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</si>
  <si>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</si>
  <si>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</si>
  <si>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</si>
  <si>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</si>
  <si>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</si>
  <si>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</si>
  <si>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</si>
  <si>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</si>
  <si>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</si>
  <si>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</si>
  <si>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</si>
  <si>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</si>
  <si>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</si>
  <si>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</si>
  <si>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</si>
  <si>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</si>
  <si>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</si>
  <si>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</si>
  <si>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</si>
  <si>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</si>
  <si>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</si>
  <si>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</si>
  <si>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</si>
  <si>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</si>
  <si>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</si>
  <si>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</si>
  <si>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</si>
  <si>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</si>
  <si>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</si>
  <si>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</si>
  <si>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</si>
  <si>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</si>
  <si>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</si>
  <si>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</si>
  <si>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</si>
  <si>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</si>
  <si>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</si>
  <si>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</si>
  <si>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</si>
  <si>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</si>
  <si>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</si>
  <si>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</si>
  <si>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</si>
  <si>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</si>
  <si>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</si>
  <si>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</si>
  <si>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</si>
  <si>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</si>
  <si>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</si>
  <si>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</si>
  <si>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</si>
  <si>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</si>
  <si>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</si>
  <si>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</si>
  <si>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</si>
  <si>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</si>
  <si>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</si>
  <si>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</si>
  <si>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</si>
  <si>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</si>
  <si>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</si>
  <si>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</si>
  <si>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</si>
  <si>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</si>
  <si>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</si>
  <si>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</si>
  <si>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</si>
  <si>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</si>
  <si>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</si>
  <si>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</si>
  <si>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</si>
  <si>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</si>
  <si>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</si>
  <si>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</si>
  <si>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</si>
  <si>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</si>
  <si>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</si>
  <si>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</si>
  <si>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</si>
  <si>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</si>
  <si>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</si>
  <si>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</si>
  <si>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</si>
  <si>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</si>
  <si>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</si>
  <si>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</si>
  <si>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</si>
  <si>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</si>
  <si>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</si>
  <si>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</si>
  <si>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</si>
  <si>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</si>
  <si>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</si>
  <si>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</si>
  <si>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</si>
  <si>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</si>
  <si>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</si>
  <si>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</si>
  <si>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</si>
  <si>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</si>
  <si>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</si>
  <si>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</si>
  <si>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</si>
  <si>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</si>
  <si>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</si>
  <si>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</si>
  <si>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</si>
  <si>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</si>
  <si>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</si>
  <si>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</si>
  <si>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</si>
  <si>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</si>
  <si>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</si>
  <si>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</si>
  <si>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</si>
  <si>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</si>
  <si>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</si>
  <si>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</si>
  <si>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</si>
  <si>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</si>
  <si>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</si>
  <si>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</si>
  <si>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</si>
  <si>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</si>
  <si>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</si>
  <si>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</si>
  <si>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</si>
  <si>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</si>
  <si>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</si>
  <si>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</si>
  <si>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</si>
  <si>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</si>
  <si>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</si>
  <si>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</si>
  <si>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</si>
  <si>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</si>
  <si>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</si>
  <si>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</si>
  <si>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</si>
  <si>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</si>
  <si>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</si>
  <si>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</si>
  <si>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</si>
  <si>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</si>
  <si>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</si>
  <si>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</si>
  <si>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</si>
  <si>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</si>
  <si>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</si>
  <si>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</si>
  <si>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</si>
  <si>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</si>
  <si>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</si>
  <si>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</si>
  <si>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</si>
  <si>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</si>
  <si>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</si>
  <si>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</si>
  <si>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</si>
  <si>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</si>
  <si>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</si>
  <si>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</si>
  <si>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</si>
  <si>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</si>
  <si>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</si>
  <si>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</si>
  <si>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</si>
  <si>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</si>
  <si>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</si>
  <si>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</si>
  <si>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</si>
  <si>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</si>
  <si>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</si>
  <si>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</si>
  <si>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</si>
  <si>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</si>
  <si>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</si>
  <si>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</si>
  <si>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</si>
  <si>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</si>
  <si>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</si>
  <si>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</si>
  <si>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</si>
  <si>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</si>
  <si>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</si>
  <si>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</si>
  <si>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</si>
  <si>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</si>
  <si>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</si>
  <si>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</si>
  <si>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</si>
  <si>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</si>
  <si>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</si>
  <si>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</si>
  <si>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</si>
  <si>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</si>
  <si>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</si>
  <si>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</si>
  <si>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</si>
  <si>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</si>
  <si>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</si>
  <si>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</si>
  <si>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</si>
  <si>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</si>
  <si>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</si>
  <si>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</si>
  <si>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</si>
  <si>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</si>
  <si>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</si>
  <si>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</si>
  <si>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</si>
  <si>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</si>
  <si>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</si>
  <si>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</si>
  <si>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</si>
  <si>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</si>
  <si>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</si>
  <si>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</si>
  <si>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</si>
  <si>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</si>
  <si>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</si>
  <si>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</si>
  <si>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</si>
  <si>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</si>
  <si>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</si>
  <si>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</si>
  <si>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</si>
  <si>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</si>
  <si>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</si>
  <si>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</si>
  <si>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</si>
  <si>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</si>
  <si>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</si>
  <si>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</si>
  <si>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</si>
  <si>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</si>
  <si>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</si>
  <si>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</si>
  <si>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</si>
  <si>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</si>
  <si>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</si>
  <si>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</si>
  <si>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</si>
  <si>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</si>
  <si>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</si>
  <si>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</si>
  <si>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</si>
  <si>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</si>
  <si>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</si>
  <si>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</si>
  <si>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</si>
  <si>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</si>
  <si>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</si>
  <si>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</si>
  <si>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</si>
  <si>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</si>
  <si>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</si>
  <si>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</si>
  <si>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</si>
  <si>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</si>
  <si>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</si>
  <si>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</si>
  <si>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</si>
  <si>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</si>
  <si>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</si>
  <si>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</si>
  <si>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</si>
  <si>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</si>
  <si>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</si>
  <si>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</si>
  <si>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</si>
  <si>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</si>
  <si>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</si>
  <si>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</si>
  <si>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</si>
  <si>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</si>
  <si>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</si>
  <si>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</si>
  <si>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</si>
  <si>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</si>
  <si>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</si>
  <si>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</si>
  <si>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</si>
  <si>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</si>
  <si>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</si>
  <si>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</si>
  <si>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</si>
  <si>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</si>
  <si>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</si>
  <si>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</si>
  <si>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</si>
  <si>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</si>
  <si>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</si>
  <si>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</si>
  <si>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</si>
  <si>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</si>
  <si>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</si>
  <si>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</si>
  <si>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</si>
  <si>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</si>
  <si>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</si>
  <si>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</si>
  <si>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</si>
  <si>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</si>
  <si>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</si>
  <si>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</si>
  <si>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</si>
  <si>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</si>
  <si>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</si>
  <si>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</si>
  <si>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</si>
  <si>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</si>
  <si>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</si>
  <si>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</si>
  <si>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</si>
  <si>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</si>
  <si>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</si>
  <si>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</si>
  <si>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</si>
  <si>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</si>
  <si>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</si>
  <si>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</si>
  <si>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</si>
  <si>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</si>
  <si>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</si>
  <si>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</si>
  <si>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</si>
  <si>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</si>
  <si>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</si>
  <si>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</si>
  <si>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</si>
  <si>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</si>
  <si>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</si>
  <si>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</si>
  <si>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</si>
  <si>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</si>
  <si>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</si>
  <si>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</si>
  <si>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</si>
  <si>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</si>
  <si>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</si>
  <si>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</si>
  <si>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</si>
  <si>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</si>
  <si>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</si>
  <si>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</si>
  <si>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</si>
  <si>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</si>
  <si>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</si>
  <si>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</si>
  <si>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</si>
  <si>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</si>
  <si>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</si>
  <si>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</si>
  <si>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</si>
  <si>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</si>
  <si>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</si>
  <si>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</si>
  <si>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</si>
  <si>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</si>
  <si>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</si>
  <si>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</si>
  <si>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</si>
  <si>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</si>
  <si>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</si>
  <si>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</si>
  <si>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</si>
  <si>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</si>
  <si>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</si>
  <si>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</si>
  <si>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</si>
  <si>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</si>
  <si>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</si>
  <si>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</si>
  <si>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</si>
  <si>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</si>
  <si>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</si>
  <si>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</si>
  <si>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</si>
  <si>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</si>
  <si>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</si>
  <si>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</si>
  <si>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</si>
  <si>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</si>
  <si>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</si>
  <si>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</si>
  <si>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</si>
  <si>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</si>
  <si>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</si>
  <si>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</si>
  <si>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</si>
  <si>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</si>
  <si>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</si>
  <si>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</si>
  <si>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</si>
  <si>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</si>
  <si>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</si>
  <si>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</si>
  <si>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</si>
  <si>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</si>
  <si>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</si>
  <si>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</si>
  <si>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</si>
  <si>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</si>
  <si>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</si>
  <si>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</si>
  <si>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</si>
  <si>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</si>
  <si>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</si>
  <si>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</si>
  <si>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</si>
  <si>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</si>
  <si>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</si>
  <si>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</si>
  <si>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</si>
  <si>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</si>
  <si>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</si>
  <si>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</si>
  <si>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</si>
  <si>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</si>
  <si>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</si>
  <si>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</si>
  <si>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</si>
  <si>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</si>
  <si>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</si>
  <si>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</si>
  <si>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</si>
  <si>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</si>
  <si>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</si>
  <si>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</si>
  <si>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</si>
  <si>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</si>
  <si>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</si>
  <si>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</si>
  <si>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</si>
  <si>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</si>
  <si>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</si>
  <si>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</si>
  <si>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</si>
  <si>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</si>
  <si>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</si>
  <si>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</si>
  <si>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</si>
  <si>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</si>
  <si>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</si>
  <si>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</si>
  <si>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</si>
  <si>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</si>
  <si>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</si>
  <si>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</si>
  <si>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</si>
  <si>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</si>
  <si>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</si>
  <si>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</si>
  <si>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</si>
  <si>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</si>
  <si>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</si>
  <si>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</si>
  <si>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</si>
  <si>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</si>
  <si>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</si>
  <si>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</si>
  <si>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</si>
  <si>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</si>
  <si>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</si>
  <si>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</si>
  <si>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</si>
  <si>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</si>
  <si>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</si>
  <si>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</si>
  <si>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</si>
  <si>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</si>
  <si>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</si>
  <si>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</si>
  <si>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</si>
  <si>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</si>
  <si>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</si>
  <si>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</si>
  <si>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</si>
  <si>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</si>
  <si>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</si>
  <si>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</si>
  <si>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</si>
  <si>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</si>
  <si>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</si>
  <si>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</si>
  <si>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</si>
  <si>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</si>
  <si>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</si>
  <si>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</si>
  <si>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</si>
  <si>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</si>
  <si>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</si>
  <si>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</si>
  <si>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</si>
  <si>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</si>
  <si>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</si>
  <si>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</si>
  <si>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</si>
  <si>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</si>
  <si>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</si>
  <si>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</si>
  <si>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</si>
  <si>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</si>
  <si>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</si>
  <si>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</si>
  <si>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</si>
  <si>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</si>
  <si>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</si>
  <si>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</si>
  <si>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</si>
  <si>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</si>
  <si>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</si>
  <si>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</si>
  <si>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</si>
  <si>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</si>
  <si>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</si>
  <si>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</si>
  <si>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</si>
  <si>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</si>
  <si>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</si>
  <si>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</si>
  <si>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</si>
  <si>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</si>
  <si>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</si>
  <si>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</si>
  <si>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</si>
  <si>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</si>
  <si>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</si>
  <si>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</si>
  <si>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</si>
  <si>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</si>
  <si>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</si>
  <si>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</si>
  <si>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</si>
  <si>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</si>
  <si>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</si>
  <si>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</si>
  <si>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</si>
  <si>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</si>
  <si>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</si>
  <si>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</si>
  <si>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</si>
  <si>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</si>
  <si>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</si>
  <si>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</si>
  <si>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</si>
  <si>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</si>
  <si>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</si>
  <si>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</si>
  <si>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</si>
  <si>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</si>
  <si>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</si>
  <si>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</si>
  <si>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</si>
  <si>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</si>
  <si>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</si>
  <si>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</si>
  <si>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</si>
  <si>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</si>
  <si>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</si>
  <si>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</si>
  <si>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</si>
  <si>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</si>
  <si>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</si>
  <si>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</si>
  <si>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</si>
  <si>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</si>
  <si>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</si>
  <si>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</si>
  <si>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</si>
  <si>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</si>
  <si>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</si>
  <si>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</si>
  <si>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</si>
  <si>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</si>
  <si>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</si>
  <si>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</si>
  <si>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</si>
  <si>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</si>
  <si>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</si>
  <si>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</si>
  <si>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</si>
  <si>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</si>
  <si>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</si>
  <si>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</si>
  <si>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</si>
  <si>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</si>
  <si>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</si>
  <si>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</si>
  <si>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</si>
  <si>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</si>
  <si>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</si>
  <si>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</si>
  <si>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</si>
  <si>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</si>
  <si>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</si>
  <si>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</si>
  <si>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</si>
  <si>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</si>
  <si>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</si>
  <si>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</si>
  <si>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</si>
  <si>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</si>
  <si>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</si>
  <si>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</si>
  <si>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</si>
  <si>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</si>
  <si>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</si>
  <si>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</si>
  <si>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</si>
  <si>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</si>
  <si>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</si>
  <si>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</si>
  <si>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</si>
  <si>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</si>
  <si>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</si>
  <si>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</si>
  <si>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</si>
  <si>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</si>
  <si>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</si>
  <si>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</si>
  <si>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</si>
  <si>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</si>
  <si>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</si>
  <si>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</si>
  <si>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</si>
  <si>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</si>
  <si>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</si>
  <si>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</si>
  <si>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</si>
  <si>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</si>
  <si>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</si>
  <si>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</si>
  <si>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</si>
  <si>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</si>
  <si>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</si>
  <si>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</si>
  <si>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</si>
  <si>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</si>
  <si>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</si>
  <si>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</si>
  <si>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</si>
  <si>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</si>
  <si>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</si>
  <si>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</si>
  <si>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</si>
  <si>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</si>
  <si>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</si>
  <si>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</si>
  <si>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</si>
  <si>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</si>
  <si>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</si>
  <si>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</si>
  <si>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</si>
  <si>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</si>
  <si>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</si>
  <si>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</si>
  <si>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</si>
  <si>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</si>
  <si>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</si>
  <si>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</si>
  <si>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</si>
  <si>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</si>
  <si>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</si>
  <si>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</si>
  <si>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</si>
  <si>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</si>
  <si>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</si>
  <si>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</si>
  <si>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</si>
  <si>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</si>
  <si>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</si>
  <si>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</si>
  <si>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</si>
  <si>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</si>
  <si>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</si>
  <si>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</si>
  <si>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</si>
  <si>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</si>
  <si>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</si>
  <si>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</si>
  <si>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</si>
  <si>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</si>
  <si>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</si>
  <si>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</si>
  <si>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</si>
  <si>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</si>
  <si>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</si>
  <si>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</si>
  <si>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</si>
  <si>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</si>
  <si>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</si>
  <si>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</si>
  <si>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</si>
  <si>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</si>
  <si>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</si>
  <si>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</si>
  <si>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</si>
  <si>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</si>
  <si>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</si>
  <si>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</si>
  <si>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</si>
  <si>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</si>
  <si>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</si>
  <si>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</si>
  <si>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</si>
  <si>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</si>
  <si>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</si>
  <si>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</si>
  <si>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</si>
  <si>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</si>
  <si>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</si>
  <si>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</si>
  <si>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</si>
  <si>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</si>
  <si>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</si>
  <si>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</si>
  <si>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</si>
  <si>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</si>
  <si>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</si>
  <si>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</si>
  <si>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</si>
  <si>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</si>
  <si>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</si>
  <si>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</si>
  <si>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</si>
  <si>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</si>
  <si>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</si>
  <si>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</si>
  <si>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</si>
  <si>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</si>
  <si>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</si>
  <si>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</si>
  <si>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</si>
  <si>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</si>
  <si>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</si>
  <si>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</si>
  <si>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</si>
  <si>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</si>
  <si>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</si>
  <si>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</si>
  <si>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</si>
  <si>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</si>
  <si>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</si>
  <si>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</si>
  <si>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</si>
  <si>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</si>
  <si>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</si>
  <si>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</si>
  <si>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</si>
  <si>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</si>
  <si>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</si>
  <si>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</si>
  <si>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</si>
  <si>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</si>
  <si>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</si>
  <si>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</si>
  <si>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</si>
  <si>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</si>
  <si>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</si>
  <si>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</si>
  <si>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</si>
  <si>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</si>
  <si>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</si>
  <si>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</si>
  <si>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</si>
  <si>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</si>
  <si>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</si>
  <si>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</si>
  <si>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</si>
  <si>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</si>
  <si>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</si>
  <si>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</si>
  <si>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</si>
  <si>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</si>
  <si>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</si>
  <si>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</si>
  <si>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</si>
  <si>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</si>
  <si>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</si>
  <si>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</si>
  <si>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</si>
  <si>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</si>
  <si>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</si>
  <si>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</si>
  <si>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</si>
  <si>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</si>
  <si>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</si>
  <si>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</si>
  <si>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</si>
  <si>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</si>
  <si>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</si>
  <si>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</si>
  <si>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</si>
  <si>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</si>
  <si>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</si>
  <si>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</si>
  <si>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</si>
  <si>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</si>
  <si>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</si>
  <si>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</si>
  <si>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</si>
  <si>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</si>
  <si>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</si>
  <si>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</si>
  <si>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</si>
  <si>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</si>
  <si>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</si>
  <si>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</si>
  <si>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</si>
  <si>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</si>
  <si>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</si>
  <si>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</si>
  <si>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</si>
  <si>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</si>
  <si>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</si>
  <si>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</si>
  <si>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</si>
  <si>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</si>
  <si>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</si>
  <si>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</si>
  <si>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</si>
  <si>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</si>
  <si>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</si>
  <si>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</si>
  <si>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</si>
  <si>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</si>
  <si>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</si>
  <si>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</si>
  <si>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</si>
  <si>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</si>
  <si>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</si>
  <si>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</si>
  <si>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</si>
  <si>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</si>
  <si>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</si>
  <si>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</si>
  <si>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</si>
  <si>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</si>
  <si>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</si>
  <si>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</si>
  <si>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</si>
  <si>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</si>
  <si>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</si>
  <si>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</si>
  <si>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</si>
  <si>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</si>
  <si>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</si>
  <si>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</si>
  <si>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</si>
  <si>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</si>
  <si>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</si>
  <si>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</si>
  <si>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</si>
  <si>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</si>
  <si>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</si>
  <si>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</si>
  <si>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</si>
  <si>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</si>
  <si>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</si>
  <si>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</si>
  <si>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</si>
  <si>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</si>
  <si>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</si>
  <si>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</si>
  <si>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</si>
  <si>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</si>
  <si>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</si>
  <si>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</si>
  <si>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</si>
  <si>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</si>
  <si>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</si>
  <si>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</si>
  <si>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</si>
  <si>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</si>
  <si>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</si>
  <si>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</si>
  <si>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</si>
  <si>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</si>
  <si>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</si>
  <si>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</si>
  <si>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</si>
  <si>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</si>
  <si>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</si>
  <si>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</si>
  <si>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</si>
  <si>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</si>
  <si>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</si>
  <si>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</si>
  <si>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</si>
  <si>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</si>
  <si>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</si>
  <si>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</si>
  <si>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</si>
  <si>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</si>
  <si>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</si>
  <si>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</si>
  <si>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</si>
  <si>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</si>
  <si>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</si>
  <si>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</si>
  <si>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</si>
  <si>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</si>
  <si>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</si>
  <si>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</si>
  <si>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</si>
  <si>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</si>
  <si>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</si>
  <si>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</si>
  <si>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</si>
  <si>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</si>
  <si>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</si>
  <si>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</si>
  <si>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</si>
  <si>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</si>
  <si>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</si>
  <si>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</si>
  <si>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</si>
  <si>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</si>
  <si>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</si>
  <si>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</si>
  <si>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</si>
  <si>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</si>
  <si>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</si>
  <si>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</si>
  <si>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</si>
  <si>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</si>
  <si>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</si>
  <si>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</si>
  <si>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</si>
  <si>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</si>
  <si>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</si>
  <si>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</si>
  <si>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</si>
  <si>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</si>
  <si>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</si>
  <si>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</si>
  <si>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</si>
  <si>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</si>
  <si>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</si>
  <si>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</si>
  <si>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</si>
  <si>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</si>
  <si>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</si>
  <si>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</si>
  <si>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</si>
  <si>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</si>
  <si>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</si>
  <si>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</si>
  <si>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</si>
  <si>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</si>
  <si>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</si>
  <si>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</si>
  <si>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</si>
  <si>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</si>
  <si>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</si>
  <si>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</si>
  <si>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</si>
  <si>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</si>
  <si>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</si>
  <si>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</si>
  <si>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</si>
  <si>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</si>
  <si>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</si>
  <si>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</si>
  <si>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</si>
  <si>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</si>
  <si>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</si>
  <si>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</si>
  <si>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</si>
  <si>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</si>
  <si>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</si>
  <si>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</si>
  <si>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</si>
  <si>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</si>
  <si>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</si>
  <si>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</si>
  <si>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</si>
  <si>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</si>
  <si>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</si>
  <si>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</si>
  <si>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</si>
  <si>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</si>
  <si>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</si>
  <si>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</si>
  <si>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</si>
  <si>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</si>
  <si>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</si>
  <si>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</si>
  <si>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</si>
  <si>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</si>
  <si>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</si>
  <si>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</si>
  <si>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</si>
  <si>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</si>
  <si>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</si>
  <si>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</si>
  <si>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</si>
  <si>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</si>
  <si>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</si>
  <si>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</si>
  <si>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</si>
  <si>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</si>
  <si>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</si>
  <si>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</si>
  <si>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</si>
  <si>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</si>
  <si>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</si>
  <si>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</si>
  <si>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</si>
  <si>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</si>
  <si>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</si>
  <si>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</si>
  <si>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</si>
  <si>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</si>
  <si>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</si>
  <si>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</si>
  <si>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</si>
  <si>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</si>
  <si>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</si>
  <si>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</si>
  <si>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</si>
  <si>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</si>
  <si>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</si>
  <si>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</si>
  <si>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</si>
  <si>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</si>
  <si>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</si>
  <si>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</si>
  <si>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</si>
  <si>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</si>
  <si>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</si>
  <si>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</si>
  <si>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</si>
  <si>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</si>
  <si>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</si>
  <si>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</si>
  <si>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</si>
  <si>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</si>
  <si>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</si>
  <si>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</si>
  <si>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</si>
  <si>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</si>
  <si>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</si>
  <si>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</si>
  <si>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</si>
  <si>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</si>
  <si>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</si>
  <si>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</si>
  <si>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</si>
  <si>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</si>
  <si>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</si>
  <si>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</si>
  <si>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</si>
  <si>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</si>
  <si>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</si>
  <si>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</si>
  <si>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</si>
  <si>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</si>
  <si>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</si>
  <si>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</si>
  <si>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</si>
  <si>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</si>
  <si>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</si>
  <si>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</si>
  <si>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</si>
  <si>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</si>
  <si>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</si>
  <si>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</si>
  <si>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</si>
  <si>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</si>
  <si>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</si>
  <si>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</si>
  <si>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</si>
  <si>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</si>
  <si>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</si>
  <si>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</si>
  <si>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</si>
  <si>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</si>
  <si>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</si>
  <si>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</si>
  <si>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</si>
  <si>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</si>
  <si>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</si>
  <si>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</si>
  <si>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</si>
  <si>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</si>
  <si>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</si>
  <si>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</si>
  <si>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</si>
  <si>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</si>
  <si>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</si>
  <si>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</si>
  <si>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</si>
  <si>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</si>
  <si>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</si>
  <si>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</si>
  <si>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</si>
  <si>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</si>
  <si>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</si>
  <si>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</si>
  <si>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</si>
  <si>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</si>
  <si>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</si>
  <si>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</si>
  <si>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</si>
  <si>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</si>
  <si>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</si>
  <si>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</si>
  <si>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</si>
  <si>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</si>
  <si>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</si>
  <si>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</si>
  <si>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</si>
  <si>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</si>
  <si>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</si>
  <si>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</si>
  <si>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</si>
  <si>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</si>
  <si>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</si>
  <si>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</si>
  <si>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</si>
  <si>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</si>
  <si>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</si>
  <si>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</si>
  <si>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</si>
  <si>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</si>
  <si>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</si>
  <si>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</si>
  <si>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</si>
  <si>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</si>
  <si>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</si>
  <si>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</si>
  <si>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</si>
  <si>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</si>
  <si>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</si>
  <si>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</si>
  <si>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</si>
  <si>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</si>
  <si>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</si>
  <si>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</si>
  <si>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</si>
  <si>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</si>
  <si>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</si>
  <si>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</si>
  <si>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</si>
  <si>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</si>
  <si>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</si>
  <si>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</si>
  <si>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</si>
  <si>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</si>
  <si>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</si>
  <si>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</si>
  <si>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</si>
  <si>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</si>
  <si>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</si>
  <si>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</si>
  <si>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</si>
  <si>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</si>
  <si>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</si>
  <si>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</si>
  <si>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</si>
  <si>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</si>
  <si>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</si>
  <si>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</si>
  <si>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</si>
  <si>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</si>
  <si>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</si>
  <si>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</si>
  <si>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</si>
  <si>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</si>
  <si>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</si>
  <si>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</si>
  <si>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</si>
  <si>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</si>
  <si>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</si>
  <si>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</si>
  <si>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</si>
  <si>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</si>
  <si>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</si>
  <si>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</si>
  <si>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</si>
  <si>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</si>
  <si>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</si>
  <si>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</si>
  <si>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</si>
  <si>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</si>
  <si>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</si>
  <si>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</si>
  <si>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</si>
  <si>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</si>
  <si>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</si>
  <si>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</si>
  <si>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</si>
  <si>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</si>
  <si>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</si>
  <si>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</si>
  <si>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</si>
  <si>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</si>
  <si>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</si>
  <si>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</si>
  <si>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</si>
  <si>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</si>
  <si>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</si>
  <si>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</si>
  <si>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</si>
  <si>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</si>
  <si>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</si>
  <si>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</si>
  <si>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</si>
  <si>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</si>
  <si>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</si>
  <si>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</si>
  <si>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</si>
  <si>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</si>
  <si>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</si>
  <si>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</si>
  <si>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</si>
  <si>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</si>
  <si>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</si>
  <si>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</si>
  <si>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</si>
  <si>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</si>
  <si>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</si>
  <si>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</si>
  <si>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</si>
  <si>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</si>
  <si>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</si>
  <si>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</si>
  <si>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</si>
  <si>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</si>
  <si>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</si>
  <si>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</si>
  <si>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</si>
  <si>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</si>
  <si>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</si>
  <si>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</si>
  <si>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</si>
  <si>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</si>
  <si>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</si>
  <si>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</si>
  <si>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</si>
  <si>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</si>
  <si>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</si>
  <si>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</si>
  <si>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</si>
  <si>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</si>
  <si>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</si>
  <si>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</si>
  <si>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</si>
  <si>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</si>
  <si>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</si>
  <si>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</si>
  <si>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</si>
  <si>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</si>
  <si>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</si>
  <si>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</si>
  <si>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</si>
  <si>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</si>
  <si>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</si>
  <si>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</si>
  <si>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</si>
  <si>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</si>
  <si>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</si>
  <si>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</si>
  <si>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</si>
  <si>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</si>
  <si>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</si>
  <si>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</si>
  <si>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</si>
  <si>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</si>
  <si>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</si>
  <si>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</si>
  <si>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</si>
  <si>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</si>
  <si>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</si>
  <si>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</si>
  <si>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</si>
  <si>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</si>
  <si>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</si>
  <si>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</si>
  <si>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</si>
  <si>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</si>
  <si>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</si>
  <si>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</si>
  <si>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</si>
  <si>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</si>
  <si>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</si>
  <si>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</si>
  <si>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</si>
  <si>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</si>
  <si>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</si>
  <si>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</si>
  <si>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</si>
  <si>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</si>
  <si>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</si>
  <si>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</si>
  <si>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</si>
  <si>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</si>
  <si>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</si>
  <si>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</si>
  <si>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</si>
  <si>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</si>
  <si>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</si>
  <si>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</si>
  <si>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</si>
  <si>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</si>
  <si>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</si>
  <si>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</si>
  <si>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</si>
  <si>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</si>
  <si>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</si>
  <si>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</si>
  <si>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</si>
  <si>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</si>
  <si>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</si>
  <si>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</si>
  <si>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</si>
  <si>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</si>
  <si>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</si>
  <si>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</si>
  <si>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</si>
  <si>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</si>
  <si>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</si>
  <si>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</si>
  <si>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</si>
  <si>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</si>
  <si>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</si>
  <si>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</si>
  <si>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</si>
  <si>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</si>
  <si>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</si>
  <si>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</si>
  <si>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</si>
  <si>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</si>
  <si>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</si>
  <si>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</si>
  <si>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</si>
  <si>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</si>
  <si>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</si>
  <si>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</si>
  <si>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</si>
  <si>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</si>
  <si>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</si>
  <si>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</si>
  <si>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</si>
  <si>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</si>
  <si>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</si>
  <si>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</si>
  <si>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</si>
  <si>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</si>
  <si>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</si>
  <si>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</si>
  <si>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</si>
  <si>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</si>
  <si>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</si>
  <si>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</si>
  <si>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</si>
  <si>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</si>
  <si>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</si>
  <si>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</si>
  <si>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</si>
  <si>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</si>
  <si>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</si>
  <si>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</si>
  <si>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</si>
  <si>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</si>
  <si>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</si>
  <si>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</si>
  <si>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</si>
  <si>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</si>
  <si>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</si>
  <si>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</si>
  <si>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</si>
  <si>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</si>
  <si>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</si>
  <si>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</si>
  <si>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</si>
  <si>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</si>
  <si>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</si>
  <si>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</si>
  <si>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</si>
  <si>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</si>
  <si>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</si>
  <si>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</si>
  <si>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</si>
  <si>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</si>
  <si>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</si>
  <si>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</si>
  <si>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</si>
  <si>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</si>
  <si>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</si>
  <si>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</si>
  <si>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</si>
  <si>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</si>
  <si>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</si>
  <si>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</si>
  <si>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</si>
  <si>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</si>
  <si>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</si>
  <si>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</si>
  <si>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</si>
  <si>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</si>
  <si>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</si>
  <si>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</si>
  <si>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</si>
  <si>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</si>
  <si>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</si>
  <si>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</si>
  <si>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</si>
  <si>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</si>
  <si>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</si>
  <si>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</si>
  <si>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</si>
  <si>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</si>
  <si>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</si>
  <si>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</si>
  <si>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</si>
  <si>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</si>
  <si>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</si>
  <si>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</si>
  <si>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</si>
  <si>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</si>
  <si>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</si>
  <si>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</si>
  <si>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</si>
  <si>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</si>
  <si>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</si>
  <si>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</si>
  <si>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</si>
  <si>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</si>
  <si>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</si>
  <si>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</si>
  <si>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</si>
  <si>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</si>
  <si>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</si>
  <si>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</si>
  <si>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</si>
  <si>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</si>
  <si>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</si>
  <si>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</si>
  <si>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</si>
  <si>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</si>
  <si>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</si>
  <si>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</si>
  <si>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</si>
  <si>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</si>
  <si>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</si>
  <si>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</si>
  <si>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</si>
  <si>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</si>
  <si>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</si>
  <si>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</si>
  <si>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</si>
  <si>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</si>
  <si>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</si>
  <si>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</si>
  <si>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</si>
  <si>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</si>
  <si>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</si>
  <si>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</si>
  <si>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</si>
  <si>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</si>
  <si>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</si>
  <si>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</si>
  <si>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</si>
  <si>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</si>
  <si>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</si>
  <si>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</si>
  <si>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</si>
  <si>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</si>
  <si>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</si>
  <si>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</si>
  <si>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</si>
  <si>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</si>
  <si>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</si>
  <si>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</si>
  <si>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</si>
  <si>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</si>
  <si>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</si>
  <si>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</si>
  <si>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</si>
  <si>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</si>
  <si>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</si>
  <si>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</si>
  <si>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</si>
  <si>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</si>
  <si>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</si>
  <si>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</si>
  <si>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</si>
  <si>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</si>
  <si>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</si>
  <si>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</si>
  <si>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</si>
  <si>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</si>
  <si>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</si>
  <si>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</si>
  <si>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</si>
  <si>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</si>
  <si>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</si>
  <si>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</si>
  <si>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</si>
  <si>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</si>
  <si>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</si>
  <si>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</si>
  <si>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</si>
  <si>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</si>
  <si>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</si>
  <si>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</si>
  <si>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</si>
  <si>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</si>
  <si>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</si>
  <si>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</si>
  <si>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</si>
  <si>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</si>
  <si>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</si>
  <si>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</si>
  <si>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</si>
  <si>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</si>
  <si>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</si>
  <si>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</si>
  <si>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</si>
  <si>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</si>
  <si>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</si>
  <si>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</si>
  <si>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</si>
  <si>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</si>
  <si>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</si>
  <si>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</si>
  <si>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</si>
  <si>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</si>
  <si>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</si>
  <si>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</si>
  <si>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</si>
  <si>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</si>
  <si>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</si>
  <si>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</si>
  <si>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</si>
  <si>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</si>
  <si>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</si>
  <si>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</si>
  <si>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</si>
  <si>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</si>
  <si>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</si>
  <si>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</si>
  <si>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</si>
  <si>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</si>
  <si>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</si>
  <si>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</si>
  <si>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</si>
  <si>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</si>
  <si>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</si>
  <si>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</si>
  <si>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</si>
  <si>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</si>
  <si>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</si>
  <si>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</si>
  <si>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</si>
  <si>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</si>
  <si>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</si>
  <si>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</si>
  <si>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</si>
  <si>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</si>
  <si>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</si>
  <si>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</si>
  <si>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</si>
  <si>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</si>
  <si>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</si>
  <si>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</si>
  <si>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</si>
  <si>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</si>
  <si>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</si>
  <si>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</si>
  <si>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</si>
  <si>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</si>
  <si>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</si>
  <si>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</si>
  <si>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</si>
  <si>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</si>
  <si>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</si>
  <si>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</si>
  <si>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</si>
  <si>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</si>
  <si>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</si>
  <si>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</si>
  <si>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</si>
  <si>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</si>
  <si>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</si>
  <si>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</si>
  <si>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</si>
  <si>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</si>
  <si>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</si>
  <si>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</si>
  <si>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</si>
  <si>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</si>
  <si>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</si>
  <si>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</si>
  <si>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</si>
  <si>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</si>
  <si>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</si>
  <si>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</si>
  <si>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</si>
  <si>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</si>
  <si>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</si>
  <si>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</si>
  <si>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</si>
  <si>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</si>
  <si>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</si>
  <si>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</si>
  <si>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</si>
  <si>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</si>
  <si>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</si>
  <si>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</si>
  <si>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</si>
  <si>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</si>
  <si>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</si>
  <si>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</si>
  <si>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</si>
  <si>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</si>
  <si>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</si>
  <si>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</si>
  <si>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</si>
  <si>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</si>
  <si>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</si>
  <si>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</si>
  <si>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</si>
  <si>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</si>
  <si>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</si>
  <si>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</si>
  <si>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</si>
  <si>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</si>
  <si>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</si>
  <si>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</si>
  <si>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</si>
  <si>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</si>
  <si>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</si>
  <si>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</si>
  <si>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</si>
  <si>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</si>
  <si>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</si>
  <si>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</si>
  <si>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</si>
  <si>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</si>
  <si>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</si>
  <si>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</si>
  <si>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</si>
  <si>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</si>
  <si>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</si>
  <si>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</si>
  <si>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</si>
  <si>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</si>
  <si>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</si>
  <si>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</si>
  <si>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</si>
  <si>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</si>
  <si>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</si>
  <si>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</si>
  <si>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</si>
  <si>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</si>
  <si>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</si>
  <si>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</si>
  <si>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</si>
  <si>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</si>
  <si>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</si>
  <si>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</si>
  <si>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</si>
  <si>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</si>
  <si>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</si>
  <si>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</si>
  <si>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</si>
  <si>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</si>
  <si>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</si>
  <si>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</si>
  <si>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</si>
  <si>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</si>
  <si>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</si>
  <si>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</si>
  <si>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</si>
  <si>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</si>
  <si>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</si>
  <si>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</si>
  <si>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</si>
  <si>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</si>
  <si>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</si>
  <si>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</si>
  <si>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</si>
  <si>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</si>
  <si>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</si>
  <si>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</si>
  <si>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</si>
  <si>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</si>
  <si>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</si>
  <si>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</si>
  <si>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</si>
  <si>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</si>
  <si>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</si>
  <si>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</si>
  <si>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</si>
  <si>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</si>
  <si>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</si>
  <si>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</si>
  <si>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</si>
  <si>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</si>
  <si>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</si>
  <si>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</si>
  <si>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</si>
  <si>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</si>
  <si>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</si>
  <si>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</si>
  <si>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</si>
  <si>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</si>
  <si>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</si>
  <si>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</si>
  <si>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</si>
  <si>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</si>
  <si>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</si>
  <si>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</si>
  <si>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</si>
  <si>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</si>
  <si>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</si>
  <si>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</si>
  <si>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</si>
  <si>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</si>
  <si>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</si>
  <si>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</si>
  <si>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</si>
  <si>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</si>
  <si>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</si>
  <si>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</si>
  <si>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</si>
  <si>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</si>
  <si>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</si>
  <si>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</si>
  <si>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</si>
  <si>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</si>
  <si>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</si>
  <si>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</si>
  <si>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</si>
  <si>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</si>
  <si>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</si>
  <si>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</si>
  <si>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</si>
  <si>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</si>
  <si>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</si>
  <si>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</si>
  <si>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</si>
  <si>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</si>
  <si>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</si>
  <si>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</si>
  <si>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</si>
  <si>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</si>
  <si>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</si>
  <si>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</si>
  <si>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</si>
  <si>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</si>
  <si>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</si>
  <si>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</si>
  <si>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</si>
  <si>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</si>
  <si>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</si>
  <si>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</si>
  <si>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</si>
  <si>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</si>
  <si>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</si>
  <si>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</si>
  <si>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</si>
  <si>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</si>
  <si>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</si>
  <si>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</si>
  <si>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</si>
  <si>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</si>
  <si>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</si>
  <si>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</si>
  <si>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</si>
  <si>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</si>
  <si>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</si>
  <si>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</si>
  <si>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</si>
  <si>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</si>
  <si>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</si>
  <si>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</si>
  <si>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</si>
  <si>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</si>
  <si>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</si>
  <si>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</si>
  <si>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</si>
  <si>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</si>
  <si>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</si>
  <si>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</si>
  <si>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</si>
  <si>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</si>
  <si>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</si>
  <si>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</si>
  <si>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</si>
  <si>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</si>
  <si>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</si>
  <si>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</si>
  <si>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</si>
  <si>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</si>
  <si>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</si>
  <si>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</si>
  <si>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</si>
  <si>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</si>
  <si>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</si>
  <si>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</si>
  <si>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</si>
  <si>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</si>
  <si>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</si>
  <si>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</si>
  <si>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</si>
  <si>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</si>
  <si>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</si>
  <si>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</si>
  <si>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</si>
  <si>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</si>
  <si>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</si>
  <si>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</si>
  <si>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</si>
  <si>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</si>
  <si>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</si>
  <si>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</si>
  <si>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</si>
  <si>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</si>
  <si>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</si>
  <si>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</si>
  <si>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</si>
  <si>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</si>
  <si>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</si>
  <si>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</si>
  <si>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</si>
  <si>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</si>
  <si>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</si>
  <si>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</si>
  <si>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</si>
  <si>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</si>
  <si>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</si>
  <si>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</si>
  <si>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</si>
  <si>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</si>
  <si>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</si>
  <si>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</si>
  <si>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</si>
  <si>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</si>
  <si>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</si>
  <si>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</si>
  <si>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</si>
  <si>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</si>
  <si>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</si>
  <si>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</si>
  <si>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</si>
  <si>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</si>
  <si>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</si>
  <si>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</si>
  <si>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</si>
  <si>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</si>
  <si>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</si>
  <si>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</si>
  <si>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</si>
  <si>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</si>
  <si>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</si>
  <si>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</si>
  <si>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</si>
  <si>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</si>
  <si>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</si>
  <si>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</si>
  <si>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</si>
  <si>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</si>
  <si>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</si>
  <si>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</si>
  <si>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</si>
  <si>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</si>
  <si>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</si>
  <si>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</si>
  <si>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</si>
  <si>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</si>
  <si>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</si>
  <si>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</si>
  <si>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</si>
  <si>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</si>
  <si>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</si>
  <si>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</si>
  <si>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</si>
  <si>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</si>
  <si>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</si>
  <si>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</si>
  <si>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</si>
  <si>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</si>
  <si>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</si>
  <si>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</si>
  <si>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</si>
  <si>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</si>
  <si>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</si>
  <si>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</si>
  <si>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</si>
  <si>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</si>
  <si>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</si>
  <si>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</si>
  <si>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</si>
  <si>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</si>
  <si>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</si>
  <si>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</si>
  <si>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</si>
  <si>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</si>
  <si>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</si>
  <si>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</si>
  <si>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</si>
  <si>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</si>
  <si>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</si>
  <si>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</si>
  <si>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</si>
  <si>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</si>
  <si>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</si>
  <si>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</si>
  <si>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</si>
  <si>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</si>
  <si>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</si>
  <si>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</si>
  <si>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</si>
  <si>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</si>
  <si>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</si>
  <si>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</si>
  <si>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</si>
  <si>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</si>
  <si>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</si>
  <si>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</si>
  <si>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</si>
  <si>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</si>
  <si>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</si>
  <si>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</si>
  <si>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</si>
  <si>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</si>
  <si>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</si>
  <si>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</si>
  <si>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</si>
  <si>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</si>
  <si>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</si>
  <si>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</si>
  <si>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</si>
  <si>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</si>
  <si>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</si>
  <si>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</si>
  <si>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</si>
  <si>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</si>
  <si>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</si>
  <si>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</si>
  <si>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</si>
  <si>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</si>
  <si>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</si>
  <si>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</si>
  <si>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</si>
  <si>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</si>
  <si>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</si>
  <si>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</si>
  <si>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</si>
  <si>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</si>
  <si>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</si>
  <si>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</si>
  <si>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</si>
  <si>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</si>
  <si>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</si>
  <si>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</si>
  <si>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</si>
  <si>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</si>
  <si>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</si>
  <si>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</si>
  <si>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</si>
  <si>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</si>
  <si>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</si>
  <si>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</si>
  <si>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</si>
  <si>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</si>
  <si>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</si>
  <si>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</si>
  <si>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</si>
  <si>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</si>
  <si>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</si>
  <si>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</si>
  <si>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</si>
  <si>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</si>
  <si>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</si>
  <si>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</si>
  <si>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</si>
  <si>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</si>
  <si>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</si>
  <si>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</si>
  <si>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</si>
  <si>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</si>
  <si>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</si>
  <si>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</si>
  <si>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</si>
  <si>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</si>
  <si>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</si>
  <si>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</si>
  <si>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</si>
  <si>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</si>
  <si>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</si>
  <si>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</si>
  <si>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</si>
  <si>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</si>
  <si>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</si>
  <si>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</si>
  <si>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</si>
  <si>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</si>
  <si>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</si>
  <si>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</si>
  <si>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</si>
  <si>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</si>
  <si>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</si>
  <si>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</si>
  <si>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</si>
  <si>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</si>
  <si>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</si>
  <si>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</si>
  <si>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</si>
  <si>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</si>
  <si>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</si>
  <si>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</si>
  <si>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</si>
  <si>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</si>
  <si>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</si>
  <si>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</si>
  <si>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</si>
  <si>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</si>
  <si>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</si>
  <si>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</si>
  <si>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</si>
  <si>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</si>
  <si>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</si>
  <si>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</si>
  <si>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</si>
  <si>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</si>
  <si>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</si>
  <si>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</si>
  <si>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</si>
  <si>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</si>
  <si>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</si>
  <si>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</si>
  <si>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</si>
  <si>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</si>
  <si>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</si>
  <si>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</si>
  <si>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</si>
  <si>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</si>
  <si>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</si>
  <si>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</si>
  <si>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</si>
  <si>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</si>
  <si>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</si>
  <si>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</si>
  <si>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</si>
  <si>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</si>
  <si>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</si>
  <si>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</si>
  <si>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</si>
  <si>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</si>
  <si>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</si>
  <si>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</si>
  <si>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</si>
  <si>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</si>
  <si>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</si>
  <si>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</si>
  <si>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</si>
  <si>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</si>
  <si>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</si>
  <si>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</si>
  <si>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</si>
  <si>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</si>
  <si>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</si>
  <si>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</si>
  <si>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</si>
  <si>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</si>
  <si>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</si>
  <si>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</si>
  <si>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</si>
  <si>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</si>
  <si>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</si>
  <si>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</si>
  <si>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</si>
  <si>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</si>
  <si>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</si>
  <si>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</si>
  <si>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</si>
  <si>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</si>
  <si>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</si>
  <si>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</si>
  <si>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</si>
  <si>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</si>
  <si>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</si>
  <si>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</si>
  <si>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</si>
  <si>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</si>
  <si>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</si>
  <si>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</si>
  <si>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</si>
  <si>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</si>
  <si>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</si>
  <si>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</si>
  <si>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</si>
  <si>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</si>
  <si>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</si>
  <si>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</si>
  <si>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</si>
  <si>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</si>
  <si>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</si>
  <si>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</si>
  <si>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</si>
  <si>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</si>
  <si>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</si>
  <si>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</si>
  <si>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</si>
  <si>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</si>
  <si>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</si>
  <si>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</si>
  <si>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</si>
  <si>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</si>
  <si>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</si>
  <si>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</si>
  <si>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</si>
  <si>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</si>
  <si>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</si>
  <si>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</si>
  <si>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</si>
  <si>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</si>
  <si>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</si>
  <si>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</si>
  <si>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</si>
  <si>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</si>
  <si>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</si>
  <si>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</si>
  <si>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</si>
  <si>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</si>
  <si>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</si>
  <si>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</si>
  <si>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</si>
  <si>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</si>
  <si>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</si>
  <si>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</si>
  <si>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</si>
  <si>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</si>
  <si>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</si>
  <si>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</si>
  <si>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</si>
  <si>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</si>
  <si>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</si>
  <si>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</si>
  <si>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</si>
  <si>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</si>
  <si>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</si>
  <si>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</si>
  <si>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</si>
  <si>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</si>
  <si>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</si>
  <si>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</si>
  <si>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</si>
  <si>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</si>
  <si>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</si>
  <si>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</si>
  <si>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</si>
  <si>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</si>
  <si>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</si>
  <si>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</si>
  <si>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</si>
  <si>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</si>
  <si>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</si>
  <si>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</si>
  <si>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</si>
  <si>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</si>
  <si>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</si>
  <si>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</si>
  <si>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</si>
  <si>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</si>
  <si>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</si>
  <si>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</si>
  <si>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</si>
  <si>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</si>
  <si>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</si>
  <si>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</si>
  <si>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</si>
  <si>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</si>
  <si>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</si>
  <si>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</si>
  <si>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</si>
  <si>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</si>
  <si>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</si>
  <si>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</si>
  <si>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</si>
  <si>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</si>
  <si>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</si>
  <si>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</si>
  <si>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</si>
  <si>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</si>
  <si>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</si>
  <si>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</si>
  <si>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</si>
  <si>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</si>
  <si>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</si>
  <si>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</si>
  <si>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</si>
  <si>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</si>
  <si>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</si>
  <si>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</si>
  <si>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</si>
  <si>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</si>
  <si>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</si>
  <si>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</si>
  <si>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</si>
  <si>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</si>
  <si>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</si>
  <si>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</si>
  <si>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</si>
  <si>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</si>
  <si>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</si>
  <si>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</si>
  <si>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</si>
  <si>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</si>
  <si>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</si>
  <si>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</si>
  <si>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</si>
  <si>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</si>
  <si>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</si>
  <si>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</si>
  <si>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</si>
  <si>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</si>
  <si>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</si>
  <si>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</si>
  <si>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</si>
  <si>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</si>
  <si>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</si>
  <si>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</si>
  <si>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</si>
  <si>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</si>
  <si>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</si>
  <si>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</si>
  <si>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</si>
  <si>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</si>
  <si>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</si>
  <si>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</si>
  <si>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</si>
  <si>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</si>
  <si>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</si>
  <si>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</si>
  <si>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</si>
  <si>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</si>
  <si>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</si>
  <si>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</si>
  <si>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</si>
  <si>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</si>
  <si>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</si>
  <si>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</si>
  <si>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</si>
  <si>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</si>
  <si>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</si>
  <si>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</si>
  <si>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</si>
  <si>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</si>
  <si>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</si>
  <si>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</si>
  <si>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</si>
  <si>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</si>
  <si>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</si>
  <si>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</si>
  <si>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</si>
  <si>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</si>
  <si>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</si>
  <si>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</si>
  <si>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</si>
  <si>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</si>
  <si>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</si>
  <si>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</si>
  <si>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</si>
  <si>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</si>
  <si>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</si>
  <si>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</si>
  <si>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</si>
  <si>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</si>
  <si>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</si>
  <si>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</si>
  <si>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</si>
  <si>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</si>
  <si>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</si>
  <si>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</si>
  <si>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</si>
  <si>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</si>
  <si>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</si>
  <si>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</si>
  <si>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</si>
  <si>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</si>
  <si>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</si>
  <si>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</si>
  <si>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</si>
  <si>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</si>
  <si>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</si>
  <si>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</si>
  <si>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</si>
  <si>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</si>
  <si>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</si>
  <si>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</si>
  <si>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</si>
  <si>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</si>
  <si>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</si>
  <si>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</si>
  <si>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</si>
  <si>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</si>
  <si>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</si>
  <si>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</si>
  <si>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</si>
  <si>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</si>
  <si>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</si>
  <si>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</si>
  <si>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</si>
  <si>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</si>
  <si>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</si>
  <si>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</si>
  <si>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</si>
  <si>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</si>
  <si>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</si>
  <si>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</si>
  <si>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</si>
  <si>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</si>
  <si>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</si>
  <si>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</si>
  <si>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</si>
  <si>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</si>
  <si>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</si>
  <si>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</si>
  <si>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</si>
  <si>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</si>
  <si>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</si>
  <si>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</si>
  <si>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</si>
  <si>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</si>
  <si>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</si>
  <si>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</si>
  <si>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</si>
  <si>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</si>
  <si>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</si>
  <si>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</si>
  <si>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</si>
  <si>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</si>
  <si>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</si>
  <si>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</si>
  <si>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</si>
  <si>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</si>
  <si>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</si>
  <si>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</si>
  <si>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</si>
  <si>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</si>
  <si>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</si>
  <si>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</si>
  <si>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</si>
  <si>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</si>
  <si>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</si>
  <si>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</si>
  <si>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</si>
  <si>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</si>
  <si>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</si>
  <si>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</si>
  <si>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</si>
  <si>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</si>
  <si>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</si>
  <si>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</si>
  <si>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</si>
  <si>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</si>
  <si>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</si>
  <si>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</si>
  <si>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</si>
  <si>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</si>
  <si>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</si>
  <si>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</si>
  <si>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</si>
  <si>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</si>
  <si>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</si>
  <si>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</si>
  <si>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</si>
  <si>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</si>
  <si>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</si>
  <si>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</si>
  <si>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</si>
  <si>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</si>
  <si>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</si>
  <si>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</si>
  <si>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</si>
  <si>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</si>
  <si>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</si>
  <si>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</si>
  <si>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</si>
  <si>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</si>
  <si>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</si>
  <si>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</si>
  <si>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</si>
  <si>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</si>
  <si>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</si>
  <si>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</si>
  <si>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</si>
  <si>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</si>
  <si>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</si>
  <si>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</si>
  <si>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</si>
  <si>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</si>
  <si>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</si>
  <si>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</si>
  <si>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</si>
  <si>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</si>
  <si>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</si>
  <si>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</si>
  <si>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</si>
  <si>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</si>
  <si>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</si>
  <si>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</si>
  <si>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</si>
  <si>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</si>
  <si>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</si>
  <si>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</si>
  <si>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</si>
  <si>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</si>
  <si>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</si>
  <si>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</si>
  <si>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</si>
  <si>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</si>
  <si>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</si>
  <si>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</si>
  <si>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</si>
  <si>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</si>
  <si>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</si>
  <si>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</si>
  <si>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</si>
  <si>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</si>
  <si>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</si>
  <si>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</si>
  <si>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</si>
  <si>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</si>
  <si>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</si>
  <si>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</si>
  <si>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</si>
  <si>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</si>
  <si>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</si>
  <si>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</si>
  <si>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</si>
  <si>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</si>
  <si>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</si>
  <si>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</si>
  <si>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</si>
  <si>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</si>
  <si>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</si>
  <si>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</si>
  <si>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</si>
  <si>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</si>
  <si>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</si>
  <si>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</si>
  <si>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</si>
  <si>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</si>
  <si>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</si>
  <si>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</si>
  <si>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</si>
  <si>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</si>
  <si>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</si>
  <si>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</si>
  <si>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</si>
  <si>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</si>
  <si>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</si>
  <si>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</si>
  <si>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</si>
  <si>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</si>
  <si>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</si>
  <si>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</si>
  <si>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</si>
  <si>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</si>
  <si>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</si>
  <si>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</si>
  <si>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</si>
  <si>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</si>
  <si>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</si>
  <si>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</si>
  <si>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</si>
  <si>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</si>
  <si>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</si>
  <si>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</si>
  <si>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</si>
  <si>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</si>
  <si>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</si>
  <si>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</si>
  <si>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</si>
  <si>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</si>
  <si>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</si>
  <si>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</si>
  <si>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</si>
  <si>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</si>
  <si>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</si>
  <si>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</si>
  <si>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</si>
  <si>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</si>
  <si>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</si>
  <si>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</si>
  <si>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</si>
  <si>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</si>
  <si>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</si>
  <si>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</si>
  <si>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</si>
  <si>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</si>
  <si>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</si>
  <si>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</si>
  <si>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</si>
  <si>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</si>
  <si>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</si>
  <si>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</si>
  <si>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</si>
  <si>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</si>
  <si>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</si>
  <si>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</si>
  <si>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</si>
  <si>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</si>
  <si>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</si>
  <si>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</si>
  <si>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</si>
  <si>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</si>
  <si>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</si>
  <si>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</si>
  <si>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</si>
  <si>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</si>
  <si>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</si>
  <si>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</si>
  <si>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</si>
  <si>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</si>
  <si>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</si>
  <si>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</si>
  <si>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</si>
  <si>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</si>
  <si>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</si>
  <si>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</si>
  <si>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</si>
  <si>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</si>
  <si>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</si>
  <si>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</si>
  <si>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</si>
  <si>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</si>
  <si>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</si>
  <si>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</si>
  <si>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</si>
  <si>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</si>
  <si>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</si>
  <si>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</si>
  <si>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</si>
  <si>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</si>
  <si>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</si>
  <si>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</si>
  <si>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</si>
  <si>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</si>
  <si>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</si>
  <si>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</si>
  <si>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</si>
  <si>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</si>
  <si>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</si>
  <si>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</si>
  <si>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</si>
  <si>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</si>
  <si>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</si>
  <si>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</si>
  <si>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</si>
  <si>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</si>
  <si>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</si>
  <si>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</si>
  <si>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</si>
  <si>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</si>
  <si>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</si>
  <si>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</si>
  <si>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</si>
  <si>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</si>
  <si>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</si>
  <si>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</si>
  <si>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</si>
  <si>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</si>
  <si>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</si>
  <si>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</si>
  <si>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</si>
  <si>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</si>
  <si>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</si>
  <si>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</si>
  <si>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</si>
  <si>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</si>
  <si>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</si>
  <si>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</si>
  <si>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</si>
  <si>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</si>
  <si>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</si>
  <si>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</si>
  <si>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</si>
  <si>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</si>
  <si>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</si>
  <si>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</si>
  <si>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</si>
  <si>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</si>
  <si>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</si>
  <si>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</si>
  <si>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</si>
  <si>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</si>
  <si>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</si>
  <si>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</si>
  <si>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</si>
  <si>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</si>
  <si>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</si>
  <si>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</si>
  <si>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</si>
  <si>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</si>
  <si>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</si>
  <si>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</si>
  <si>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</si>
  <si>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</si>
  <si>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</si>
  <si>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</si>
  <si>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</si>
  <si>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</si>
  <si>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</si>
  <si>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</si>
  <si>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</si>
  <si>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</si>
  <si>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</si>
  <si>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</si>
  <si>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</si>
  <si>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</si>
  <si>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</si>
  <si>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</si>
  <si>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</si>
  <si>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</si>
  <si>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</si>
  <si>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</si>
  <si>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</si>
  <si>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</si>
  <si>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</si>
  <si>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</si>
  <si>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</si>
  <si>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</si>
  <si>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</si>
  <si>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</si>
  <si>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</si>
  <si>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</si>
  <si>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</si>
  <si>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</si>
  <si>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</si>
  <si>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</si>
  <si>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</si>
  <si>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</si>
  <si>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</si>
  <si>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</si>
  <si>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</si>
  <si>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</si>
  <si>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</si>
  <si>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</si>
  <si>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</si>
  <si>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</si>
  <si>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</si>
  <si>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</si>
  <si>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</si>
  <si>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</si>
  <si>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</si>
  <si>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</si>
  <si>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</si>
  <si>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</si>
  <si>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</si>
  <si>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</si>
  <si>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</si>
  <si>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</si>
  <si>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</si>
  <si>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</si>
  <si>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</si>
  <si>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</si>
  <si>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</si>
  <si>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</si>
  <si>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</si>
  <si>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</si>
  <si>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</si>
  <si>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</si>
  <si>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</si>
  <si>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</si>
  <si>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</si>
  <si>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</si>
  <si>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</si>
  <si>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</si>
  <si>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</si>
  <si>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</si>
  <si>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</si>
  <si>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</si>
  <si>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</si>
  <si>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</si>
  <si>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</si>
  <si>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</si>
  <si>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</si>
  <si>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</si>
  <si>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</si>
  <si>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</si>
  <si>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</si>
  <si>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</si>
  <si>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</si>
  <si>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</si>
  <si>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</si>
  <si>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</si>
  <si>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</si>
  <si>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</si>
  <si>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</si>
  <si>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</si>
  <si>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</si>
  <si>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</si>
  <si>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</si>
  <si>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</si>
  <si>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</si>
  <si>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</si>
  <si>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</si>
  <si>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</si>
  <si>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</si>
  <si>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</si>
  <si>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</si>
  <si>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</si>
  <si>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</si>
  <si>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</si>
  <si>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</si>
  <si>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</si>
  <si>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</si>
  <si>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</si>
  <si>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</si>
  <si>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</si>
  <si>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</si>
  <si>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</si>
  <si>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</si>
  <si>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</si>
  <si>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</si>
  <si>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</si>
  <si>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</si>
  <si>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</si>
  <si>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</si>
  <si>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</si>
  <si>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</si>
  <si>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</si>
  <si>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</si>
  <si>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</si>
  <si>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</si>
  <si>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</si>
  <si>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</si>
  <si>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</si>
  <si>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</si>
  <si>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</si>
  <si>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</si>
  <si>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</si>
  <si>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</si>
  <si>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</si>
  <si>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</si>
  <si>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</si>
  <si>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</si>
  <si>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</si>
  <si>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</si>
  <si>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</si>
  <si>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</si>
  <si>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</si>
  <si>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</si>
  <si>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</si>
  <si>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</si>
  <si>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</si>
  <si>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</si>
  <si>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</si>
  <si>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</si>
  <si>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</si>
  <si>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</si>
  <si>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</si>
  <si>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</si>
  <si>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</si>
  <si>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</si>
  <si>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</si>
  <si>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</si>
  <si>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</si>
  <si>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</si>
  <si>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</si>
  <si>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</si>
  <si>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</si>
  <si>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</si>
  <si>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</si>
  <si>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</si>
  <si>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</si>
  <si>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</si>
  <si>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</si>
  <si>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</si>
  <si>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</si>
  <si>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</si>
  <si>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</si>
  <si>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</si>
  <si>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</si>
  <si>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</si>
  <si>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</si>
  <si>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</si>
  <si>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</si>
  <si>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</si>
  <si>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</si>
  <si>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</si>
  <si>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</si>
  <si>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</si>
  <si>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</si>
  <si>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</si>
  <si>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</si>
  <si>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</si>
  <si>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</si>
  <si>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</si>
  <si>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</si>
  <si>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</si>
  <si>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</si>
  <si>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</si>
  <si>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</si>
  <si>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</si>
  <si>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</si>
  <si>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</si>
  <si>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</si>
  <si>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</si>
  <si>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</si>
  <si>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</si>
  <si>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</si>
  <si>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</si>
  <si>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</si>
  <si>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</si>
  <si>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</si>
  <si>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</si>
  <si>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</si>
  <si>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</si>
  <si>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</si>
  <si>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</si>
  <si>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</si>
  <si>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</si>
  <si>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</si>
  <si>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</si>
  <si>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</si>
  <si>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</si>
  <si>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</si>
  <si>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</si>
  <si>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</si>
  <si>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</si>
  <si>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</si>
  <si>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</si>
  <si>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</si>
  <si>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</si>
  <si>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</si>
  <si>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</si>
  <si>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</si>
  <si>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</si>
  <si>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</si>
  <si>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</si>
  <si>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</si>
  <si>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</si>
  <si>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</si>
  <si>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</si>
  <si>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</si>
  <si>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</si>
  <si>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</si>
  <si>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</si>
  <si>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</si>
  <si>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</si>
  <si>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</si>
  <si>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</si>
  <si>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</si>
  <si>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</si>
  <si>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</si>
  <si>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</si>
  <si>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</si>
  <si>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</si>
  <si>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</si>
  <si>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</si>
  <si>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</si>
  <si>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</si>
  <si>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</si>
  <si>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</si>
  <si>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</si>
  <si>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</si>
  <si>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</si>
  <si>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</si>
  <si>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</si>
  <si>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</si>
  <si>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</si>
  <si>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</si>
  <si>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</si>
  <si>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</si>
  <si>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</si>
  <si>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</si>
  <si>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</si>
  <si>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</si>
  <si>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</si>
  <si>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</si>
  <si>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</si>
  <si>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</si>
  <si>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</si>
  <si>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</si>
  <si>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</si>
  <si>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</si>
  <si>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</si>
  <si>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</si>
  <si>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</si>
  <si>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</si>
  <si>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</si>
  <si>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</si>
  <si>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</si>
  <si>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</si>
  <si>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</si>
  <si>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</si>
  <si>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</si>
  <si>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</si>
  <si>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</si>
  <si>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</si>
  <si>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</si>
  <si>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</si>
  <si>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</si>
  <si>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</si>
  <si>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</si>
  <si>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</si>
  <si>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</si>
  <si>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</si>
  <si>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</si>
  <si>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</si>
  <si>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</si>
  <si>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</si>
  <si>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</si>
  <si>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</si>
  <si>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</si>
  <si>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</si>
  <si>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</si>
  <si>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</si>
  <si>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</si>
  <si>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</si>
  <si>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</si>
  <si>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</si>
  <si>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</si>
  <si>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</si>
  <si>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</si>
  <si>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</si>
  <si>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</si>
  <si>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</si>
  <si>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</si>
  <si>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</si>
  <si>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</si>
  <si>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</si>
  <si>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</si>
  <si>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</si>
  <si>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</si>
  <si>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</si>
  <si>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</si>
  <si>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</si>
  <si>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</si>
  <si>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</si>
  <si>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</si>
  <si>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</si>
  <si>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</si>
  <si>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</si>
  <si>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</si>
  <si>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</si>
  <si>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</si>
  <si>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</si>
  <si>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</si>
  <si>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</si>
  <si>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</si>
  <si>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</si>
  <si>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</si>
  <si>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</si>
  <si>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</si>
  <si>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</si>
  <si>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</si>
  <si>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</si>
  <si>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</si>
  <si>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</si>
  <si>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</si>
  <si>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</si>
  <si>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</si>
  <si>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</si>
  <si>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</si>
  <si>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</si>
  <si>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</si>
  <si>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</si>
  <si>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</si>
  <si>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</si>
  <si>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</si>
  <si>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</si>
  <si>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</si>
  <si>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</si>
  <si>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</si>
  <si>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</si>
  <si>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</si>
  <si>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</si>
  <si>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</si>
  <si>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</si>
  <si>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</si>
  <si>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</si>
  <si>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</si>
  <si>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</si>
  <si>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</si>
  <si>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</si>
  <si>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</si>
  <si>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</si>
  <si>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</si>
  <si>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</si>
  <si>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</si>
  <si>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</si>
  <si>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</si>
  <si>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</si>
  <si>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</si>
  <si>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</si>
  <si>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</si>
  <si>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</si>
  <si>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</si>
  <si>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</si>
  <si>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</si>
  <si>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</si>
  <si>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</si>
  <si>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</si>
  <si>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</si>
  <si>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</si>
  <si>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</si>
  <si>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</si>
  <si>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</si>
  <si>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</si>
  <si>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</si>
  <si>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</si>
  <si>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</si>
  <si>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</si>
  <si>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</si>
  <si>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</si>
  <si>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</si>
  <si>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</si>
  <si>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</si>
  <si>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</si>
  <si>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</si>
  <si>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</si>
  <si>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</si>
  <si>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</si>
  <si>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</si>
  <si>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</si>
  <si>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</si>
  <si>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</si>
  <si>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</si>
  <si>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</si>
  <si>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</si>
  <si>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</si>
  <si>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</si>
  <si>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</si>
  <si>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</si>
  <si>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</si>
  <si>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</si>
  <si>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</si>
  <si>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</si>
  <si>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</si>
  <si>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</si>
  <si>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</si>
  <si>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</si>
  <si>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</si>
  <si>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</si>
  <si>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</si>
  <si>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</si>
  <si>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</si>
  <si>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</si>
  <si>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</si>
  <si>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</si>
  <si>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</si>
  <si>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</si>
  <si>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</si>
  <si>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</si>
  <si>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</si>
  <si>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</si>
  <si>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</si>
  <si>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</si>
  <si>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</si>
  <si>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</si>
  <si>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</si>
  <si>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</si>
  <si>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</si>
  <si>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</si>
  <si>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</si>
  <si>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</si>
  <si>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</si>
  <si>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</si>
  <si>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</si>
  <si>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</si>
  <si>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</si>
  <si>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</si>
  <si>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</si>
  <si>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</si>
  <si>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</si>
  <si>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</si>
  <si>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</si>
  <si>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</si>
  <si>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</si>
  <si>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</si>
  <si>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</si>
  <si>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</si>
  <si>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</si>
  <si>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</si>
  <si>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</si>
  <si>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</si>
  <si>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</si>
  <si>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</si>
  <si>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</si>
  <si>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</si>
  <si>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</si>
  <si>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</si>
  <si>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</si>
  <si>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</si>
  <si>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</si>
  <si>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</si>
  <si>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</si>
  <si>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</si>
  <si>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</si>
  <si>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</si>
  <si>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</si>
  <si>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</si>
  <si>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</si>
  <si>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</si>
  <si>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</si>
  <si>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</si>
  <si>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</si>
  <si>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</si>
  <si>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</si>
  <si>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</si>
  <si>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</si>
  <si>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</si>
  <si>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</si>
  <si>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</si>
  <si>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</si>
  <si>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</si>
  <si>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</si>
  <si>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</si>
  <si>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</si>
  <si>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</si>
  <si>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</si>
  <si>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</si>
  <si>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</si>
  <si>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</si>
  <si>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</si>
  <si>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</si>
  <si>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</si>
  <si>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</si>
  <si>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</si>
  <si>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</si>
  <si>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</si>
  <si>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</si>
  <si>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</si>
  <si>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</si>
  <si>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</si>
  <si>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</si>
  <si>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</si>
  <si>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</si>
  <si>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</si>
  <si>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</si>
  <si>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</si>
  <si>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</si>
  <si>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</si>
  <si>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</si>
  <si>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</si>
  <si>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</si>
  <si>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</si>
  <si>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</si>
  <si>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</si>
  <si>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</si>
  <si>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</si>
  <si>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</si>
  <si>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</si>
  <si>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</si>
  <si>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</si>
  <si>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</si>
  <si>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</si>
  <si>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</si>
  <si>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</si>
  <si>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</si>
  <si>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</si>
  <si>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</si>
  <si>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</si>
  <si>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</si>
  <si>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</si>
  <si>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</si>
  <si>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</si>
  <si>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</si>
  <si>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</si>
  <si>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</si>
  <si>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</si>
  <si>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</si>
  <si>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</si>
  <si>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</si>
  <si>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</si>
  <si>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</si>
  <si>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</si>
  <si>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</si>
  <si>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</si>
  <si>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</si>
  <si>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</si>
  <si>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</si>
  <si>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</si>
  <si>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</si>
  <si>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</si>
  <si>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</si>
  <si>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</si>
  <si>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</si>
  <si>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</si>
  <si>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</si>
  <si>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</si>
  <si>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</si>
  <si>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</si>
  <si>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</si>
  <si>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</si>
  <si>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</si>
  <si>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</si>
  <si>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</si>
  <si>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</si>
  <si>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</si>
  <si>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</si>
  <si>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</si>
  <si>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</si>
  <si>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</si>
  <si>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</si>
  <si>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</si>
  <si>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</si>
  <si>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</si>
  <si>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</si>
  <si>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</si>
  <si>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</si>
  <si>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</si>
  <si>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</si>
  <si>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</si>
  <si>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</si>
  <si>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</si>
  <si>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</si>
  <si>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</si>
  <si>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</si>
  <si>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</si>
  <si>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</si>
  <si>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</si>
  <si>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</si>
  <si>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</si>
  <si>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</si>
  <si>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</si>
  <si>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</si>
  <si>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</si>
  <si>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</si>
  <si>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</si>
  <si>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</si>
  <si>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</si>
  <si>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</si>
  <si>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</si>
  <si>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</si>
  <si>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</si>
  <si>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</si>
  <si>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</si>
  <si>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</si>
  <si>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</si>
  <si>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</si>
  <si>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</si>
  <si>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</si>
  <si>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</si>
  <si>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</si>
  <si>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</si>
  <si>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</si>
  <si>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</si>
  <si>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</si>
  <si>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</si>
  <si>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</si>
  <si>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</si>
  <si>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</si>
  <si>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</si>
  <si>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</si>
  <si>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</si>
  <si>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</si>
  <si>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</si>
  <si>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</si>
  <si>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</si>
  <si>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</si>
  <si>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</si>
  <si>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</si>
  <si>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</si>
  <si>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</si>
  <si>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</si>
  <si>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</si>
  <si>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</si>
  <si>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</si>
  <si>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</si>
  <si>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</si>
  <si>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</si>
  <si>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</si>
  <si>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</si>
  <si>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</si>
  <si>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</si>
  <si>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</si>
  <si>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</si>
  <si>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</si>
  <si>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</si>
  <si>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</si>
  <si>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</si>
  <si>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</si>
  <si>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</si>
  <si>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</si>
  <si>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</si>
  <si>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</si>
  <si>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</si>
  <si>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</si>
  <si>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</si>
  <si>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</si>
  <si>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</si>
  <si>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</si>
  <si>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</si>
  <si>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</si>
  <si>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</si>
  <si>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</si>
  <si>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</si>
  <si>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</si>
  <si>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</si>
  <si>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</si>
  <si>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</si>
  <si>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</si>
  <si>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</si>
  <si>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</si>
  <si>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</si>
  <si>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</si>
  <si>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</si>
  <si>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</si>
  <si>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</si>
  <si>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</si>
  <si>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</si>
  <si>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</si>
  <si>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</si>
  <si>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</si>
  <si>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</si>
  <si>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</si>
  <si>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</si>
  <si>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</si>
  <si>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</si>
  <si>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</si>
  <si>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</si>
  <si>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</si>
  <si>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</si>
  <si>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</si>
  <si>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</si>
  <si>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</si>
  <si>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</si>
  <si>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</si>
  <si>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</si>
  <si>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</si>
  <si>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</si>
  <si>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</si>
  <si>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</si>
  <si>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</si>
  <si>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</si>
  <si>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</si>
  <si>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</si>
  <si>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</si>
  <si>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</si>
  <si>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</si>
  <si>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</si>
  <si>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</si>
  <si>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</si>
  <si>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</si>
  <si>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</si>
  <si>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</si>
  <si>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</si>
  <si>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</si>
  <si>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</si>
  <si>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</si>
  <si>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</si>
  <si>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</si>
  <si>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</si>
  <si>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</si>
  <si>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</si>
  <si>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</si>
  <si>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</si>
  <si>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</si>
  <si>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</si>
  <si>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</si>
  <si>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</si>
  <si>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</si>
  <si>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</si>
  <si>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</si>
  <si>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</si>
  <si>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</si>
  <si>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</si>
  <si>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</si>
  <si>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</si>
  <si>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</si>
  <si>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</si>
  <si>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</si>
  <si>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</si>
  <si>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</si>
  <si>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</si>
  <si>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</si>
  <si>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</si>
  <si>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</si>
  <si>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</si>
  <si>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</si>
  <si>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</si>
  <si>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</si>
  <si>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</si>
  <si>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</si>
  <si>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</si>
  <si>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</si>
  <si>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</si>
  <si>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</si>
  <si>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</si>
  <si>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</si>
  <si>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</si>
  <si>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</si>
  <si>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</si>
  <si>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</si>
  <si>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</si>
  <si>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</si>
  <si>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</si>
  <si>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</si>
  <si>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</si>
  <si>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</si>
  <si>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</si>
  <si>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</si>
  <si>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</si>
  <si>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</si>
  <si>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</si>
  <si>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</si>
  <si>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</si>
  <si>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</si>
  <si>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</si>
  <si>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</si>
  <si>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</si>
  <si>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</si>
  <si>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</si>
  <si>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</si>
  <si>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</si>
  <si>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</si>
  <si>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</si>
  <si>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</si>
  <si>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</si>
  <si>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</si>
  <si>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</si>
  <si>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</si>
  <si>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</si>
  <si>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</si>
  <si>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</si>
  <si>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</si>
  <si>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</si>
  <si>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</si>
  <si>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</si>
  <si>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</si>
  <si>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</si>
  <si>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</si>
  <si>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</si>
  <si>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</si>
  <si>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</si>
  <si>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</si>
  <si>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</si>
  <si>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</si>
  <si>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</si>
  <si>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</si>
  <si>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</si>
  <si>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</si>
  <si>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</si>
  <si>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</si>
  <si>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</si>
  <si>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</si>
  <si>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</si>
  <si>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</si>
  <si>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</si>
  <si>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</si>
  <si>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</si>
  <si>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</si>
  <si>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</si>
  <si>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</si>
  <si>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</si>
  <si>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</si>
  <si>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</si>
  <si>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</si>
  <si>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</si>
  <si>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</si>
  <si>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</si>
  <si>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</si>
  <si>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</si>
  <si>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</si>
  <si>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</si>
  <si>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</si>
  <si>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</si>
  <si>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</si>
  <si>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</si>
  <si>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</si>
  <si>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</si>
  <si>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</si>
  <si>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</si>
  <si>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</si>
  <si>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</si>
  <si>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</si>
  <si>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</si>
  <si>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</si>
  <si>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</si>
  <si>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</si>
  <si>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</si>
  <si>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</si>
  <si>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</si>
  <si>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</si>
  <si>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</si>
  <si>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</si>
  <si>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</si>
  <si>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</si>
  <si>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</si>
  <si>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</si>
  <si>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</si>
  <si>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</si>
  <si>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</si>
  <si>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</si>
  <si>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</si>
  <si>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</si>
  <si>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</si>
  <si>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</si>
  <si>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</si>
  <si>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</si>
  <si>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</si>
  <si>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</si>
  <si>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</si>
  <si>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</si>
  <si>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</si>
  <si>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</si>
  <si>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</si>
  <si>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</si>
  <si>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</si>
  <si>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</si>
  <si>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</si>
  <si>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</si>
  <si>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</si>
  <si>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</si>
  <si>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</si>
  <si>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</si>
  <si>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</si>
  <si>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</si>
  <si>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</si>
  <si>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</si>
  <si>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</si>
  <si>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</si>
  <si>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</si>
  <si>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</si>
  <si>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</si>
  <si>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</si>
  <si>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</si>
  <si>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</si>
  <si>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</si>
  <si>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</si>
  <si>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</si>
  <si>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</si>
  <si>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</si>
  <si>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</si>
  <si>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</si>
  <si>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</si>
  <si>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</si>
  <si>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</si>
  <si>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</si>
  <si>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</si>
  <si>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</si>
  <si>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</si>
  <si>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</si>
  <si>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</si>
  <si>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</si>
  <si>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</si>
  <si>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</si>
  <si>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</si>
  <si>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</si>
  <si>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</si>
  <si>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</si>
  <si>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</si>
  <si>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</si>
  <si>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</si>
  <si>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</si>
  <si>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</si>
  <si>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</si>
  <si>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</si>
  <si>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</si>
  <si>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</si>
  <si>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</si>
  <si>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</si>
  <si>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</si>
  <si>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</si>
  <si>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</si>
  <si>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</si>
  <si>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</si>
  <si>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</si>
  <si>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</si>
  <si>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</si>
  <si>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</si>
  <si>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</si>
  <si>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</si>
  <si>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</si>
  <si>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</si>
  <si>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</si>
  <si>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</si>
  <si>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</si>
  <si>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</si>
  <si>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</si>
  <si>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</si>
  <si>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</si>
  <si>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</si>
  <si>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</si>
  <si>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</si>
  <si>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</si>
  <si>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</si>
  <si>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</si>
  <si>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</si>
  <si>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</si>
  <si>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</si>
  <si>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</si>
  <si>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</si>
  <si>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</si>
  <si>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</si>
  <si>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</si>
  <si>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</si>
  <si>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</si>
  <si>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</si>
  <si>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</si>
  <si>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</si>
  <si>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</si>
  <si>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</si>
  <si>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</si>
  <si>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</si>
  <si>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</si>
  <si>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</si>
  <si>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</si>
  <si>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</si>
  <si>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</si>
  <si>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</si>
  <si>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</si>
  <si>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</si>
  <si>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</si>
  <si>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</si>
  <si>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</si>
  <si>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</si>
  <si>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</si>
  <si>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</si>
  <si>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</si>
  <si>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</si>
  <si>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</si>
  <si>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</si>
  <si>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</si>
  <si>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</si>
  <si>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</si>
  <si>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</si>
  <si>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</si>
  <si>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</si>
  <si>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</si>
  <si>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</si>
  <si>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</si>
  <si>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</si>
  <si>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</si>
  <si>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</si>
  <si>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</si>
  <si>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</si>
  <si>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</si>
  <si>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</si>
  <si>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</si>
  <si>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</si>
  <si>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</si>
  <si>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</si>
  <si>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</si>
  <si>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</si>
  <si>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</si>
  <si>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</si>
  <si>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</si>
  <si>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</si>
  <si>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</si>
  <si>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</si>
  <si>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</si>
  <si>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</si>
  <si>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</si>
  <si>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</si>
  <si>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</si>
  <si>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</si>
  <si>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</si>
  <si>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</si>
  <si>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</si>
  <si>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</si>
  <si>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</si>
  <si>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</si>
  <si>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</si>
  <si>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</si>
  <si>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</si>
  <si>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</si>
  <si>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</si>
  <si>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</si>
  <si>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</si>
  <si>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</si>
  <si>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</si>
  <si>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</si>
  <si>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</si>
  <si>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</si>
  <si>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</si>
  <si>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</si>
  <si>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</si>
  <si>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</si>
  <si>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</si>
  <si>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</si>
  <si>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</si>
  <si>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</si>
  <si>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</si>
  <si>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</si>
  <si>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</si>
  <si>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</si>
  <si>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</si>
  <si>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</si>
  <si>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</si>
  <si>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</si>
  <si>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</si>
  <si>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</si>
  <si>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</si>
  <si>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</si>
  <si>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</si>
  <si>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</si>
  <si>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</si>
  <si>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</si>
  <si>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</si>
  <si>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</si>
  <si>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</si>
  <si>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</si>
  <si>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</si>
  <si>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</si>
  <si>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</si>
  <si>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</si>
  <si>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</si>
  <si>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</si>
  <si>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</si>
  <si>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</si>
  <si>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</si>
  <si>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</si>
  <si>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</si>
  <si>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</si>
  <si>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</si>
  <si>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</si>
  <si>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</si>
  <si>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</si>
  <si>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</si>
  <si>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</si>
  <si>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</si>
  <si>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</si>
  <si>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</si>
  <si>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</si>
  <si>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</si>
  <si>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</si>
  <si>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</si>
  <si>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</si>
  <si>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</si>
  <si>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</si>
  <si>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</si>
  <si>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</si>
  <si>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</si>
  <si>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</si>
  <si>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</si>
  <si>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</si>
  <si>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</si>
  <si>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</si>
  <si>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</si>
  <si>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</si>
  <si>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</si>
  <si>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</si>
  <si>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</si>
  <si>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</si>
  <si>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</si>
  <si>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</si>
  <si>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</si>
  <si>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</si>
  <si>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</si>
  <si>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</si>
  <si>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</si>
  <si>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</si>
  <si>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</si>
  <si>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</si>
  <si>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</si>
  <si>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</si>
  <si>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</si>
  <si>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</si>
  <si>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</si>
  <si>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</si>
  <si>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</si>
  <si>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</si>
  <si>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</si>
  <si>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</si>
  <si>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</si>
  <si>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</si>
  <si>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</si>
  <si>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</si>
  <si>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</si>
  <si>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</si>
  <si>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</si>
  <si>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</si>
  <si>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</si>
  <si>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</si>
  <si>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</si>
  <si>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</si>
  <si>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</si>
  <si>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</si>
  <si>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</si>
  <si>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</si>
  <si>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</si>
  <si>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</si>
  <si>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</si>
  <si>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</si>
  <si>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</si>
  <si>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</si>
  <si>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</si>
  <si>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</si>
  <si>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</si>
  <si>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</si>
  <si>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</si>
  <si>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</si>
  <si>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</si>
  <si>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</si>
  <si>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</si>
  <si>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</si>
  <si>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</si>
  <si>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</si>
  <si>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</si>
  <si>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</si>
  <si>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</si>
  <si>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</si>
  <si>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</si>
  <si>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</si>
  <si>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</si>
  <si>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</si>
  <si>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</si>
  <si>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</si>
  <si>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</si>
  <si>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</si>
  <si>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</si>
  <si>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</si>
  <si>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</si>
  <si>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</si>
  <si>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</si>
  <si>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</si>
  <si>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</si>
  <si>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</si>
  <si>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</si>
  <si>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</si>
  <si>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</si>
  <si>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</si>
  <si>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</si>
  <si>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</si>
  <si>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</si>
  <si>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</si>
  <si>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</si>
  <si>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</si>
  <si>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</si>
  <si>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</si>
  <si>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</si>
  <si>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</si>
  <si>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</si>
  <si>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</si>
  <si>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</si>
  <si>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</si>
  <si>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</si>
  <si>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</si>
  <si>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</si>
  <si>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</si>
  <si>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</si>
  <si>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</si>
  <si>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</si>
  <si>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</si>
  <si>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</si>
  <si>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</si>
  <si>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</si>
  <si>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</si>
  <si>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</si>
  <si>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</si>
  <si>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</si>
  <si>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</si>
  <si>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</si>
  <si>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</si>
  <si>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</si>
  <si>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</si>
  <si>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</si>
  <si>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</si>
  <si>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</si>
  <si>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</si>
  <si>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</si>
  <si>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</si>
  <si>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</si>
  <si>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</si>
  <si>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</si>
  <si>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</si>
  <si>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</si>
  <si>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</si>
  <si>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</si>
  <si>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</si>
  <si>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</si>
  <si>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</si>
  <si>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</si>
  <si>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</si>
  <si>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</si>
  <si>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</si>
  <si>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</si>
  <si>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</si>
  <si>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</si>
  <si>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</si>
  <si>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</si>
  <si>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</si>
  <si>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</si>
  <si>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</si>
  <si>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</si>
  <si>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</si>
  <si>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</si>
  <si>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</si>
  <si>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</si>
  <si>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</si>
  <si>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</si>
  <si>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</si>
  <si>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</si>
  <si>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</si>
  <si>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</si>
  <si>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</si>
  <si>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</si>
  <si>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</si>
  <si>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</si>
  <si>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</si>
  <si>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</si>
  <si>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</si>
  <si>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</si>
  <si>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</si>
  <si>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</si>
  <si>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</si>
  <si>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</si>
  <si>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</si>
  <si>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</si>
  <si>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</si>
  <si>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</si>
  <si>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</si>
  <si>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</si>
  <si>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</si>
  <si>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</si>
  <si>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</si>
  <si>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</si>
  <si>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</si>
  <si>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</si>
  <si>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</si>
  <si>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</si>
  <si>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</si>
  <si>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</si>
  <si>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</si>
  <si>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</si>
  <si>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</si>
  <si>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</si>
  <si>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</si>
  <si>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</si>
  <si>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</si>
  <si>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</si>
  <si>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</si>
  <si>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</si>
  <si>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</si>
  <si>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</si>
  <si>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</si>
  <si>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</si>
  <si>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</si>
  <si>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</si>
  <si>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</si>
  <si>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</si>
  <si>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</si>
  <si>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</si>
  <si>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</si>
  <si>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</si>
  <si>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</si>
  <si>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</si>
  <si>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</si>
  <si>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</si>
  <si>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</si>
  <si>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</si>
  <si>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</si>
  <si>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</si>
  <si>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</si>
  <si>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</si>
  <si>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</si>
  <si>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</si>
  <si>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</si>
  <si>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</si>
  <si>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</si>
  <si>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</si>
  <si>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</si>
  <si>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</si>
  <si>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</si>
  <si>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</si>
  <si>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</si>
  <si>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</si>
  <si>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</si>
  <si>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</si>
  <si>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</si>
  <si>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</si>
  <si>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</si>
  <si>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</si>
  <si>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</si>
  <si>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</si>
  <si>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</si>
  <si>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</si>
  <si>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</si>
  <si>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</si>
  <si>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</si>
  <si>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</si>
  <si>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</si>
  <si>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</si>
  <si>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</si>
  <si>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</si>
  <si>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</si>
  <si>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</si>
  <si>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</si>
  <si>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</si>
  <si>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</si>
  <si>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</si>
  <si>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</si>
  <si>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</si>
  <si>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</si>
  <si>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</si>
  <si>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</si>
  <si>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</si>
  <si>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</si>
  <si>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</si>
  <si>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</si>
  <si>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</si>
  <si>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</si>
  <si>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</si>
  <si>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</si>
  <si>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</si>
  <si>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</si>
  <si>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</si>
  <si>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</si>
  <si>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</si>
  <si>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</si>
  <si>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</si>
  <si>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</si>
  <si>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</si>
  <si>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</si>
  <si>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</si>
  <si>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</si>
  <si>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</si>
  <si>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</si>
  <si>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</si>
  <si>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</si>
  <si>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</si>
  <si>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</si>
  <si>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</si>
  <si>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</si>
  <si>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</si>
  <si>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</si>
  <si>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</si>
  <si>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</si>
  <si>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</si>
  <si>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</si>
  <si>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</si>
  <si>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</si>
  <si>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</si>
  <si>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</si>
  <si>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</si>
  <si>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</si>
  <si>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</si>
  <si>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</si>
  <si>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</si>
  <si>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</si>
  <si>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</si>
  <si>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</si>
  <si>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</si>
  <si>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</si>
  <si>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</si>
  <si>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</si>
  <si>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</si>
  <si>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</si>
  <si>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</si>
  <si>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</si>
  <si>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</si>
  <si>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</si>
  <si>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</si>
  <si>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</si>
  <si>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</si>
  <si>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</si>
  <si>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</si>
  <si>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</si>
  <si>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</si>
  <si>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</si>
  <si>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</si>
  <si>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</si>
  <si>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</si>
  <si>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</si>
  <si>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</si>
  <si>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</si>
  <si>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</si>
  <si>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</si>
  <si>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</si>
  <si>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</si>
  <si>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</si>
  <si>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</si>
  <si>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</si>
  <si>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</si>
  <si>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</si>
  <si>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</si>
  <si>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</si>
  <si>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</si>
  <si>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</si>
  <si>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</si>
  <si>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</si>
  <si>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</si>
  <si>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</si>
  <si>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</si>
  <si>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</si>
  <si>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</si>
  <si>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</si>
  <si>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</si>
  <si>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</si>
  <si>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</si>
  <si>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</si>
  <si>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</si>
  <si>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</si>
  <si>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</si>
  <si>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</si>
  <si>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</si>
  <si>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</si>
  <si>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</si>
  <si>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</si>
  <si>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</si>
  <si>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</si>
  <si>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</si>
  <si>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</si>
  <si>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</si>
  <si>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</si>
  <si>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</si>
  <si>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</si>
  <si>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</si>
  <si>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</si>
  <si>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</si>
  <si>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</si>
  <si>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</si>
  <si>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</si>
  <si>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</si>
  <si>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</si>
  <si>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</si>
  <si>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</si>
  <si>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</si>
  <si>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</si>
  <si>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</si>
  <si>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</si>
  <si>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</si>
  <si>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</si>
  <si>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</si>
  <si>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</si>
  <si>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</si>
  <si>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</si>
  <si>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</si>
  <si>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</si>
  <si>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</si>
  <si>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</si>
  <si>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</si>
  <si>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</si>
  <si>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</si>
  <si>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</si>
  <si>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</si>
  <si>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</si>
  <si>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</si>
  <si>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</si>
  <si>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</si>
  <si>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</si>
  <si>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</si>
  <si>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</si>
  <si>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</si>
  <si>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</si>
  <si>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</si>
  <si>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</si>
  <si>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</si>
  <si>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</si>
  <si>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</si>
  <si>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</si>
  <si>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</si>
  <si>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</si>
  <si>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</si>
  <si>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</si>
  <si>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</si>
  <si>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</si>
  <si>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</si>
  <si>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</si>
  <si>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</si>
  <si>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</si>
  <si>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</si>
  <si>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</si>
  <si>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</si>
  <si>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</si>
  <si>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</si>
  <si>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</si>
  <si>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</si>
  <si>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</si>
  <si>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</si>
  <si>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</si>
  <si>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</si>
  <si>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</si>
  <si>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</si>
  <si>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</si>
  <si>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</si>
  <si>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</si>
  <si>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</si>
  <si>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</si>
  <si>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</si>
  <si>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</si>
  <si>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</si>
  <si>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</si>
  <si>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</si>
  <si>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</si>
  <si>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</si>
  <si>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</si>
  <si>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</si>
  <si>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</si>
  <si>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</si>
  <si>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</si>
  <si>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</si>
  <si>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</si>
  <si>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</si>
  <si>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</si>
  <si>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</si>
  <si>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</si>
  <si>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</si>
  <si>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</si>
  <si>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</si>
  <si>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</si>
  <si>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</si>
  <si>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</si>
  <si>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</si>
  <si>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</si>
  <si>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</si>
  <si>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</si>
  <si>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</si>
  <si>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</si>
  <si>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</si>
  <si>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</si>
  <si>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</si>
  <si>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</si>
  <si>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</si>
  <si>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</si>
  <si>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</si>
  <si>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</si>
  <si>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</si>
  <si>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</si>
  <si>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</si>
  <si>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</si>
  <si>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</si>
  <si>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</si>
  <si>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</si>
  <si>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</si>
  <si>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</si>
  <si>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</si>
  <si>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</si>
  <si>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</si>
  <si>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</si>
  <si>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</si>
  <si>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</si>
  <si>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</si>
  <si>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</si>
  <si>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</si>
  <si>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</si>
  <si>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</si>
  <si>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</si>
  <si>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</si>
  <si>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</si>
  <si>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</si>
  <si>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</si>
  <si>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</si>
  <si>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</si>
  <si>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</si>
  <si>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</si>
  <si>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</si>
  <si>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</si>
  <si>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</si>
  <si>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</si>
  <si>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</si>
  <si>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</si>
  <si>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</si>
  <si>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</si>
  <si>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</si>
  <si>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</si>
  <si>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</si>
  <si>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</si>
  <si>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</si>
  <si>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</si>
  <si>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</si>
  <si>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</si>
  <si>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</si>
  <si>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</si>
  <si>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</si>
  <si>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</si>
  <si>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</si>
  <si>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</si>
  <si>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</si>
  <si>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</si>
  <si>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</si>
  <si>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</si>
  <si>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</si>
  <si>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</si>
  <si>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</si>
  <si>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</si>
  <si>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</si>
  <si>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</si>
  <si>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</si>
  <si>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</si>
  <si>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</si>
  <si>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</si>
  <si>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</si>
  <si>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</si>
  <si>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</si>
  <si>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</si>
  <si>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</si>
  <si>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</si>
  <si>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</si>
  <si>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</si>
  <si>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</si>
  <si>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</si>
  <si>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</si>
  <si>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</si>
  <si>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</si>
  <si>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</si>
  <si>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</si>
  <si>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</si>
  <si>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</si>
  <si>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</si>
  <si>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</si>
  <si>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</si>
  <si>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</si>
  <si>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</si>
  <si>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</si>
  <si>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</si>
  <si>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</si>
  <si>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</si>
  <si>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</si>
  <si>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</si>
  <si>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</si>
  <si>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</si>
  <si>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</si>
  <si>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</si>
  <si>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</si>
  <si>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</si>
  <si>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</si>
  <si>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</si>
  <si>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</si>
  <si>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</si>
  <si>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</si>
  <si>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</si>
  <si>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</si>
  <si>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</si>
  <si>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</si>
  <si>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</si>
  <si>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</si>
  <si>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</si>
  <si>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</si>
  <si>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</si>
  <si>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</si>
  <si>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</si>
  <si>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</si>
  <si>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</si>
  <si>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</si>
  <si>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</si>
  <si>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</si>
  <si>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</si>
  <si>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</si>
  <si>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</si>
  <si>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</si>
  <si>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</si>
  <si>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</si>
  <si>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</si>
  <si>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</si>
  <si>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</si>
  <si>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</si>
  <si>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</si>
  <si>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</si>
  <si>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</si>
  <si>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</si>
  <si>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</si>
  <si>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</si>
  <si>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</si>
  <si>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</si>
  <si>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</si>
  <si>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</si>
  <si>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</si>
  <si>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</si>
  <si>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</si>
  <si>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</si>
  <si>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</si>
  <si>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</si>
  <si>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</si>
  <si>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</si>
  <si>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</si>
  <si>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</si>
  <si>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</si>
  <si>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</si>
  <si>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</si>
  <si>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</si>
  <si>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</si>
  <si>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</si>
  <si>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</si>
  <si>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</si>
  <si>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</si>
  <si>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</si>
  <si>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</si>
  <si>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</si>
  <si>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</si>
  <si>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</si>
  <si>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</si>
  <si>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</si>
  <si>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</si>
  <si>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</si>
  <si>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</si>
  <si>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</si>
  <si>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</si>
  <si>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</si>
  <si>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</si>
  <si>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</si>
  <si>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</si>
  <si>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</si>
  <si>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</si>
  <si>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</si>
  <si>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</si>
  <si>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</si>
  <si>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</si>
  <si>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</si>
  <si>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</si>
  <si>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</si>
  <si>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</si>
  <si>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</si>
  <si>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</si>
  <si>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</si>
  <si>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</si>
  <si>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</si>
  <si>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</si>
  <si>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</si>
  <si>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</si>
  <si>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</si>
  <si>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</si>
  <si>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</si>
  <si>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</si>
  <si>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</si>
  <si>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</si>
  <si>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</si>
  <si>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</si>
  <si>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</si>
  <si>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</si>
  <si>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</si>
  <si>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</si>
  <si>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</si>
  <si>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</si>
  <si>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</si>
  <si>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</si>
  <si>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</si>
  <si>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</si>
  <si>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</si>
  <si>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</si>
  <si>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</si>
  <si>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</si>
  <si>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</si>
  <si>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</si>
  <si>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</si>
  <si>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</si>
  <si>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</si>
  <si>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</si>
  <si>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</si>
  <si>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</si>
  <si>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</si>
  <si>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</si>
  <si>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</si>
  <si>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</si>
  <si>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</si>
  <si>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</si>
  <si>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</si>
  <si>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</si>
  <si>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</si>
  <si>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</si>
  <si>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</si>
  <si>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</si>
  <si>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</si>
  <si>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</si>
  <si>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</si>
  <si>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</si>
  <si>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</si>
  <si>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</si>
  <si>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</si>
  <si>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</si>
  <si>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</si>
  <si>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</si>
  <si>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</si>
  <si>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</si>
  <si>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</si>
  <si>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</si>
  <si>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</si>
  <si>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</si>
  <si>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</si>
  <si>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</si>
  <si>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</si>
  <si>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</si>
  <si>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</si>
  <si>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</si>
  <si>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</si>
  <si>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</si>
  <si>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</si>
  <si>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</si>
  <si>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</si>
  <si>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</si>
  <si>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</si>
  <si>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</si>
  <si>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</si>
  <si>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</si>
  <si>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</si>
  <si>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</si>
  <si>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</si>
  <si>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</si>
  <si>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</si>
  <si>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</si>
  <si>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</si>
  <si>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</si>
  <si>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</si>
  <si>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</si>
  <si>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</si>
  <si>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</si>
  <si>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</si>
  <si>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</si>
  <si>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</si>
  <si>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</si>
  <si>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</si>
  <si>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</si>
  <si>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</si>
  <si>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</si>
  <si>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</si>
  <si>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</si>
  <si>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</si>
  <si>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</si>
  <si>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</si>
  <si>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</si>
  <si>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</si>
  <si>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</si>
  <si>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</si>
  <si>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</si>
  <si>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</si>
  <si>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</si>
  <si>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</si>
  <si>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</si>
  <si>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</si>
  <si>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</si>
  <si>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</si>
  <si>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</si>
  <si>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</si>
  <si>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</si>
  <si>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</si>
  <si>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</si>
  <si>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</si>
  <si>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</si>
  <si>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</si>
  <si>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</si>
  <si>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</si>
  <si>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</si>
  <si>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</si>
  <si>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</si>
  <si>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</si>
  <si>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</si>
  <si>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</si>
  <si>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</si>
  <si>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</si>
  <si>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</si>
  <si>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</si>
  <si>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</si>
  <si>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</si>
  <si>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</si>
  <si>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</si>
  <si>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</si>
  <si>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</si>
  <si>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</si>
  <si>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</si>
  <si>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</si>
  <si>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</si>
  <si>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</si>
  <si>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</si>
  <si>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</si>
  <si>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</si>
  <si>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</si>
  <si>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</si>
  <si>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</si>
  <si>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</si>
  <si>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</si>
  <si>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</si>
  <si>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</si>
  <si>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</si>
  <si>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</si>
  <si>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</si>
  <si>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</si>
  <si>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</si>
  <si>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</si>
  <si>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</si>
  <si>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</si>
  <si>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</si>
  <si>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</si>
  <si>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</si>
  <si>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</si>
  <si>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</si>
  <si>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</si>
  <si>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</si>
  <si>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</si>
  <si>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</si>
  <si>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</si>
  <si>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</si>
  <si>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</si>
  <si>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</si>
  <si>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</si>
  <si>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</si>
  <si>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</si>
  <si>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</si>
  <si>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</si>
  <si>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</si>
  <si>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</si>
  <si>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</si>
  <si>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</si>
  <si>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</si>
  <si>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</si>
  <si>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</si>
  <si>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</si>
  <si>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</si>
  <si>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</si>
  <si>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</si>
  <si>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</si>
  <si>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</si>
  <si>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</si>
  <si>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</si>
  <si>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</si>
  <si>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</si>
  <si>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</si>
  <si>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</si>
  <si>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</si>
  <si>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</si>
  <si>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</si>
  <si>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</si>
  <si>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</si>
  <si>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</si>
  <si>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</si>
  <si>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</si>
  <si>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</si>
  <si>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</si>
  <si>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</si>
  <si>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</si>
  <si>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</si>
  <si>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</si>
  <si>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</si>
  <si>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</si>
  <si>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</si>
  <si>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</si>
  <si>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</si>
  <si>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</si>
  <si>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</si>
  <si>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</si>
  <si>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</si>
  <si>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</si>
  <si>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</si>
  <si>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</si>
  <si>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</si>
  <si>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</si>
  <si>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</si>
  <si>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</si>
  <si>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</si>
  <si>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</si>
  <si>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</si>
  <si>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</si>
  <si>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</si>
  <si>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</si>
  <si>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</si>
  <si>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</si>
  <si>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</si>
  <si>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</si>
  <si>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</si>
  <si>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</si>
  <si>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</si>
  <si>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</si>
  <si>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</si>
  <si>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</si>
  <si>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</si>
  <si>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</si>
  <si>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</si>
  <si>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</si>
  <si>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</si>
  <si>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</si>
  <si>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</si>
  <si>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</si>
  <si>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</si>
  <si>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</si>
  <si>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</si>
  <si>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</si>
  <si>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</si>
  <si>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</si>
  <si>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</si>
  <si>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</si>
  <si>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</si>
  <si>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</si>
  <si>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</si>
  <si>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</si>
  <si>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</si>
  <si>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</si>
  <si>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</si>
  <si>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</si>
  <si>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</si>
  <si>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</si>
  <si>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</si>
  <si>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</si>
  <si>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</si>
  <si>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</si>
  <si>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</si>
  <si>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</si>
  <si>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</si>
  <si>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</si>
  <si>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</si>
  <si>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</si>
  <si>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</si>
  <si>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</si>
  <si>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</si>
  <si>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</si>
  <si>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</si>
  <si>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</si>
  <si>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</si>
  <si>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</si>
  <si>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</si>
  <si>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</si>
  <si>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</si>
  <si>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</si>
  <si>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</si>
  <si>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</si>
  <si>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</si>
  <si>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</si>
  <si>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</si>
  <si>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</si>
  <si>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</si>
  <si>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</si>
  <si>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</si>
  <si>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</si>
  <si>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</si>
  <si>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</si>
  <si>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</si>
  <si>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</si>
  <si>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</si>
  <si>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</si>
  <si>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</si>
  <si>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</si>
  <si>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</si>
  <si>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</si>
  <si>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</si>
  <si>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</si>
  <si>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</si>
  <si>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</si>
  <si>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</si>
  <si>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</si>
  <si>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</si>
  <si>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</si>
  <si>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</si>
  <si>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</si>
  <si>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</si>
  <si>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</si>
  <si>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</si>
  <si>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</si>
  <si>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</si>
  <si>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</si>
  <si>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</si>
  <si>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</si>
  <si>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</si>
  <si>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</si>
  <si>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</si>
  <si>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</si>
  <si>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</si>
  <si>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</si>
  <si>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</si>
  <si>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</si>
  <si>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</si>
  <si>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</si>
  <si>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</si>
  <si>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</si>
  <si>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</si>
  <si>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</si>
  <si>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</si>
  <si>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</si>
  <si>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</si>
  <si>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</si>
  <si>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</si>
  <si>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</si>
  <si>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</si>
  <si>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</si>
  <si>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</si>
  <si>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</si>
  <si>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</si>
  <si>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</si>
  <si>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</si>
  <si>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</si>
  <si>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</si>
  <si>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</si>
  <si>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</si>
  <si>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</si>
  <si>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</si>
  <si>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</si>
  <si>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</si>
  <si>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</si>
  <si>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</si>
  <si>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</si>
  <si>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</si>
  <si>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</si>
  <si>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</si>
  <si>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</si>
  <si>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</si>
  <si>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</si>
  <si>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</si>
  <si>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</si>
  <si>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</si>
  <si>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</si>
  <si>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</si>
  <si>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</si>
  <si>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</si>
  <si>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</si>
  <si>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</si>
  <si>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</si>
  <si>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</si>
  <si>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</si>
  <si>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</si>
  <si>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</si>
  <si>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</si>
  <si>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</si>
  <si>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</si>
  <si>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</si>
  <si>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</si>
  <si>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</si>
  <si>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</si>
  <si>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</si>
  <si>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</si>
  <si>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</si>
  <si>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</si>
  <si>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</si>
  <si>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</si>
  <si>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</si>
  <si>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</si>
  <si>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</si>
  <si>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</si>
  <si>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</si>
  <si>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</si>
  <si>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</si>
  <si>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</si>
  <si>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</si>
  <si>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</si>
  <si>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</si>
  <si>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</si>
  <si>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</si>
  <si>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</si>
  <si>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</si>
  <si>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</si>
  <si>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</si>
  <si>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</si>
  <si>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</si>
  <si>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</si>
  <si>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</si>
  <si>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</si>
  <si>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</si>
  <si>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</si>
  <si>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</si>
  <si>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</si>
  <si>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</si>
  <si>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</si>
  <si>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</si>
  <si>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</si>
  <si>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</si>
  <si>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</si>
  <si>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</si>
  <si>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</si>
  <si>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</si>
  <si>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</si>
  <si>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</si>
  <si>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</si>
  <si>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</si>
  <si>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</si>
  <si>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</si>
  <si>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</si>
  <si>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</si>
  <si>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</si>
  <si>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</si>
  <si>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</si>
  <si>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</si>
  <si>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</si>
  <si>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</si>
  <si>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</si>
  <si>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</si>
  <si>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</si>
  <si>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</si>
  <si>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</si>
  <si>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</si>
  <si>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</si>
  <si>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</si>
  <si>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</si>
  <si>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</si>
  <si>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</si>
  <si>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</si>
  <si>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</si>
  <si>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</si>
  <si>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</si>
  <si>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</si>
  <si>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</si>
  <si>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</si>
  <si>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</si>
  <si>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</si>
  <si>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</si>
  <si>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</si>
  <si>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</si>
  <si>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</si>
  <si>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</si>
  <si>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</si>
  <si>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</si>
  <si>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</si>
  <si>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</si>
  <si>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</si>
  <si>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</si>
  <si>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</si>
  <si>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</si>
  <si>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</si>
  <si>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</si>
  <si>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</si>
  <si>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</si>
  <si>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</si>
  <si>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</si>
  <si>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</si>
  <si>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</si>
  <si>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</si>
  <si>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</si>
  <si>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</si>
  <si>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</si>
  <si>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</si>
  <si>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</si>
  <si>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</si>
  <si>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</si>
  <si>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</si>
  <si>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</si>
  <si>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</si>
  <si>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</si>
  <si>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</si>
  <si>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</si>
  <si>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</si>
  <si>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</si>
  <si>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</si>
  <si>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</si>
  <si>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</si>
  <si>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</si>
  <si>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</si>
  <si>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</si>
  <si>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</si>
  <si>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</si>
  <si>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</si>
  <si>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</si>
  <si>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</si>
  <si>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</si>
  <si>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</si>
  <si>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</si>
  <si>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</si>
  <si>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</si>
  <si>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</si>
  <si>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</si>
  <si>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</si>
  <si>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</si>
  <si>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</si>
  <si>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</si>
  <si>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</si>
  <si>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</si>
  <si>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</si>
  <si>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</si>
  <si>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</si>
  <si>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</si>
  <si>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</si>
  <si>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</si>
  <si>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</si>
  <si>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</si>
  <si>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</si>
  <si>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</si>
  <si>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</si>
  <si>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</si>
  <si>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</si>
  <si>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</si>
  <si>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</si>
  <si>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</si>
  <si>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</si>
  <si>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</si>
  <si>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</si>
  <si>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</si>
  <si>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</si>
  <si>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</si>
  <si>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</si>
  <si>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</si>
  <si>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</si>
  <si>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</si>
  <si>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</si>
  <si>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</si>
  <si>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</si>
  <si>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</si>
  <si>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</si>
  <si>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</si>
  <si>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</si>
  <si>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</si>
  <si>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</si>
  <si>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</si>
  <si>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</si>
  <si>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</si>
  <si>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</si>
  <si>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</si>
  <si>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</si>
  <si>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</si>
  <si>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</si>
  <si>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</si>
  <si>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</si>
  <si>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</si>
  <si>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</si>
  <si>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</si>
  <si>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</si>
  <si>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</si>
  <si>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</si>
  <si>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</si>
  <si>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</si>
  <si>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</si>
  <si>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</si>
  <si>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</si>
  <si>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</si>
  <si>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</si>
  <si>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</si>
  <si>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</si>
  <si>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</si>
  <si>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</si>
  <si>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</si>
  <si>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</si>
  <si>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</si>
  <si>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</si>
  <si>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</si>
  <si>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</si>
  <si>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</si>
  <si>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</si>
  <si>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</si>
  <si>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</si>
  <si>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</si>
  <si>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</si>
  <si>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</si>
  <si>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</si>
  <si>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</si>
  <si>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</si>
  <si>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</si>
  <si>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</si>
  <si>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</si>
  <si>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</si>
  <si>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</si>
  <si>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</si>
  <si>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</si>
  <si>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</si>
  <si>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</si>
  <si>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</si>
  <si>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</si>
  <si>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</si>
  <si>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</si>
  <si>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</si>
  <si>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</si>
  <si>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</si>
  <si>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</si>
  <si>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</si>
  <si>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</si>
  <si>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</si>
  <si>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</si>
  <si>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</si>
  <si>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</si>
  <si>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</si>
  <si>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</si>
  <si>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</si>
  <si>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</si>
  <si>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</si>
  <si>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</si>
  <si>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</si>
  <si>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</si>
  <si>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</si>
  <si>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</si>
  <si>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</si>
  <si>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</si>
  <si>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</si>
  <si>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</si>
  <si>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</si>
  <si>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</si>
  <si>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</si>
  <si>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</si>
  <si>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</si>
  <si>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</si>
  <si>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</si>
  <si>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</si>
  <si>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</si>
  <si>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</si>
  <si>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</si>
  <si>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</si>
  <si>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</si>
  <si>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</si>
  <si>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</si>
  <si>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</si>
  <si>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</si>
  <si>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</si>
  <si>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</si>
  <si>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</si>
  <si>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</si>
  <si>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</si>
  <si>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</si>
  <si>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</si>
  <si>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</si>
  <si>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</si>
  <si>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</si>
  <si>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</si>
  <si>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</si>
  <si>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</si>
  <si>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</si>
  <si>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</si>
  <si>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</si>
  <si>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</si>
  <si>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</si>
  <si>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</si>
  <si>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</si>
  <si>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</si>
  <si>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</si>
  <si>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</si>
  <si>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</si>
  <si>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</si>
  <si>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</si>
  <si>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</si>
  <si>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</si>
  <si>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</si>
  <si>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</si>
  <si>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</si>
  <si>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</si>
  <si>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</si>
  <si>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</si>
  <si>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</si>
  <si>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</si>
  <si>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</si>
  <si>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</si>
  <si>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</si>
  <si>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</si>
  <si>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</si>
  <si>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</si>
  <si>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</si>
  <si>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</si>
  <si>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</si>
  <si>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</si>
  <si>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</si>
  <si>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</si>
  <si>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</si>
  <si>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</si>
  <si>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</si>
  <si>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</si>
  <si>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</si>
  <si>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</si>
  <si>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</si>
  <si>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</si>
  <si>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</si>
  <si>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</si>
  <si>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</si>
  <si>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</si>
  <si>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</si>
  <si>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</si>
  <si>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</si>
  <si>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</si>
  <si>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</si>
  <si>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</si>
  <si>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</si>
  <si>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</si>
  <si>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</si>
  <si>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</si>
  <si>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</si>
  <si>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</si>
  <si>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</si>
  <si>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</si>
  <si>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</si>
  <si>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</si>
  <si>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</si>
  <si>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</si>
  <si>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</si>
  <si>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</si>
  <si>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</si>
  <si>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</si>
  <si>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</si>
  <si>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</si>
  <si>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</si>
  <si>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</si>
  <si>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</si>
  <si>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</si>
  <si>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</si>
  <si>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</si>
  <si>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</si>
  <si>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</si>
  <si>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</si>
  <si>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</si>
  <si>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</si>
  <si>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</si>
  <si>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</si>
  <si>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</si>
  <si>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</si>
  <si>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</si>
  <si>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</si>
  <si>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</si>
  <si>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</si>
  <si>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</si>
  <si>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</si>
  <si>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</si>
  <si>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</si>
  <si>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</si>
  <si>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</si>
  <si>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</si>
  <si>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</si>
  <si>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</si>
  <si>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</si>
  <si>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</si>
  <si>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</si>
  <si>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</si>
  <si>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</si>
  <si>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</si>
  <si>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</si>
  <si>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</si>
  <si>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</si>
  <si>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</si>
  <si>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</si>
  <si>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</si>
  <si>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</si>
  <si>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</si>
  <si>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</si>
  <si>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</si>
  <si>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</si>
  <si>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</si>
  <si>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</si>
  <si>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</si>
  <si>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</si>
  <si>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</si>
  <si>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</si>
  <si>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</si>
  <si>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</si>
  <si>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</si>
  <si>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</si>
  <si>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</si>
  <si>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</si>
  <si>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</si>
  <si>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</si>
  <si>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</si>
  <si>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</si>
  <si>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</si>
  <si>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</si>
  <si>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</si>
  <si>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</si>
  <si>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</si>
  <si>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</si>
  <si>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</si>
  <si>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</si>
  <si>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</si>
  <si>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</si>
  <si>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</si>
  <si>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</si>
  <si>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</si>
  <si>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</si>
  <si>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</si>
  <si>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</si>
  <si>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</si>
  <si>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</si>
  <si>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</si>
  <si>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</si>
  <si>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</si>
  <si>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</si>
  <si>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</si>
  <si>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</si>
  <si>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</si>
  <si>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</si>
  <si>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</si>
  <si>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</si>
  <si>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</si>
  <si>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</si>
  <si>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</si>
  <si>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</si>
  <si>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</si>
  <si>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</si>
  <si>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</si>
  <si>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</si>
  <si>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</si>
  <si>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</si>
  <si>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</si>
  <si>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</si>
  <si>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</si>
  <si>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</si>
  <si>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</si>
  <si>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</si>
  <si>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</si>
  <si>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</si>
  <si>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</si>
  <si>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</si>
  <si>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</si>
  <si>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</si>
  <si>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</si>
  <si>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</si>
  <si>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</si>
  <si>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</si>
  <si>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</si>
  <si>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</si>
  <si>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</si>
  <si>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</si>
  <si>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</si>
  <si>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</si>
  <si>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</si>
  <si>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</si>
  <si>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</si>
  <si>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</si>
  <si>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</si>
  <si>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</si>
  <si>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</si>
  <si>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</si>
  <si>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</si>
  <si>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</si>
  <si>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</si>
  <si>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</si>
  <si>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</si>
  <si>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</si>
  <si>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</si>
  <si>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</si>
  <si>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</si>
  <si>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</si>
  <si>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</si>
  <si>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</si>
  <si>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</si>
  <si>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</si>
  <si>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</si>
  <si>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</si>
  <si>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</si>
  <si>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</si>
  <si>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</si>
  <si>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</si>
  <si>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</si>
  <si>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</si>
  <si>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</si>
  <si>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</si>
  <si>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</si>
  <si>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</si>
  <si>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</si>
  <si>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</si>
  <si>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</si>
  <si>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</si>
  <si>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</si>
  <si>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</si>
  <si>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</si>
  <si>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</si>
  <si>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</si>
  <si>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</si>
  <si>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</si>
  <si>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</si>
  <si>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</si>
  <si>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</si>
  <si>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</si>
  <si>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</si>
  <si>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</si>
  <si>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</si>
  <si>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</si>
  <si>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</si>
  <si>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</si>
  <si>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</si>
  <si>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</si>
  <si>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</si>
  <si>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</si>
  <si>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</si>
  <si>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</si>
  <si>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</si>
  <si>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</si>
  <si>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</si>
  <si>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</si>
  <si>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</si>
  <si>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</si>
  <si>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</si>
  <si>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</si>
  <si>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</si>
  <si>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</si>
  <si>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</si>
  <si>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</si>
  <si>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</si>
  <si>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</si>
  <si>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</si>
  <si>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</si>
  <si>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</si>
  <si>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</si>
  <si>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</si>
  <si>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</si>
  <si>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</si>
  <si>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</si>
  <si>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</si>
  <si>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</si>
  <si>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</si>
  <si>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</si>
  <si>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</si>
  <si>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</si>
  <si>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</si>
  <si>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</si>
  <si>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</si>
  <si>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</si>
  <si>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</si>
  <si>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</si>
  <si>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</si>
  <si>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</si>
  <si>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</si>
  <si>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</si>
  <si>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</si>
  <si>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</si>
  <si>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</si>
  <si>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</si>
  <si>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</si>
  <si>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</si>
  <si>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</si>
  <si>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</si>
  <si>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</si>
  <si>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</si>
  <si>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</si>
  <si>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</si>
  <si>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</si>
  <si>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</si>
  <si>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</si>
  <si>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</si>
  <si>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</si>
  <si>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</si>
  <si>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</si>
  <si>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</si>
  <si>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</si>
  <si>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</si>
  <si>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</si>
  <si>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</si>
  <si>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</si>
  <si>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</si>
  <si>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</si>
  <si>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</si>
  <si>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</si>
  <si>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</si>
  <si>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</si>
  <si>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</si>
  <si>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</si>
  <si>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</si>
  <si>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</si>
  <si>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</si>
  <si>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</si>
  <si>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</si>
  <si>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</si>
  <si>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</si>
  <si>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</si>
  <si>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</si>
  <si>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</si>
  <si>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</si>
  <si>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</si>
  <si>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</si>
  <si>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</si>
  <si>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</si>
  <si>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</si>
  <si>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</si>
  <si>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</si>
  <si>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</si>
  <si>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</si>
  <si>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</si>
  <si>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</si>
  <si>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</si>
  <si>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</si>
  <si>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</si>
  <si>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</si>
  <si>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</si>
  <si>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</si>
  <si>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</si>
  <si>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</si>
  <si>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</si>
  <si>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</si>
  <si>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</si>
  <si>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</si>
  <si>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</si>
  <si>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</si>
  <si>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</si>
  <si>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</si>
  <si>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</si>
  <si>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</si>
  <si>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</si>
  <si>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</si>
  <si>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</si>
  <si>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</si>
  <si>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</si>
  <si>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</si>
  <si>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</si>
  <si>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</si>
  <si>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</si>
  <si>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</si>
  <si>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</si>
  <si>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</si>
  <si>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</si>
  <si>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</si>
  <si>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</si>
  <si>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</si>
  <si>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</si>
  <si>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</si>
  <si>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</si>
  <si>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</si>
  <si>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</si>
  <si>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</si>
  <si>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</si>
  <si>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</si>
  <si>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</si>
  <si>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</si>
  <si>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</si>
  <si>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</si>
  <si>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</si>
  <si>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</si>
  <si>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</si>
  <si>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</si>
  <si>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</si>
  <si>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</si>
  <si>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</si>
  <si>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</si>
  <si>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</si>
  <si>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</si>
  <si>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</si>
  <si>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</si>
  <si>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</si>
  <si>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</si>
  <si>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</si>
  <si>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</si>
  <si>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</si>
  <si>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</si>
  <si>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</si>
  <si>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</si>
  <si>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</si>
  <si>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</si>
  <si>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</si>
  <si>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</si>
  <si>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</si>
  <si>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</si>
  <si>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</si>
  <si>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</si>
  <si>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</si>
  <si>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</si>
  <si>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</si>
  <si>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</si>
  <si>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</si>
  <si>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</si>
  <si>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</si>
  <si>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</si>
  <si>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</si>
  <si>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</si>
  <si>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</si>
  <si>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</si>
  <si>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</si>
  <si>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</si>
  <si>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</si>
  <si>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</si>
  <si>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</si>
  <si>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</si>
  <si>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</si>
  <si>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</si>
  <si>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</si>
  <si>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</si>
  <si>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</si>
  <si>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</si>
  <si>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</si>
  <si>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</si>
  <si>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</si>
  <si>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</si>
  <si>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</si>
  <si>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</si>
  <si>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</si>
  <si>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</si>
  <si>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</si>
  <si>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</si>
  <si>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</si>
  <si>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</si>
  <si>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</si>
  <si>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</si>
  <si>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</si>
  <si>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</si>
  <si>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</si>
  <si>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</si>
  <si>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</si>
  <si>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</si>
  <si>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</si>
  <si>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</si>
  <si>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</si>
  <si>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</si>
  <si>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</si>
  <si>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</si>
  <si>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</si>
  <si>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</si>
  <si>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</si>
  <si>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</si>
  <si>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</si>
  <si>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</si>
  <si>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</si>
  <si>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</si>
  <si>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</si>
  <si>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</si>
  <si>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</si>
  <si>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</si>
  <si>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</si>
  <si>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</si>
  <si>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</si>
  <si>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</si>
  <si>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</si>
  <si>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</si>
  <si>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</si>
  <si>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</si>
  <si>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</si>
  <si>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</si>
  <si>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</si>
  <si>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</si>
  <si>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</si>
  <si>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</si>
  <si>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</si>
  <si>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</si>
  <si>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</si>
  <si>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</si>
  <si>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</si>
  <si>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</si>
  <si>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</si>
  <si>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</si>
  <si>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</si>
  <si>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</si>
  <si>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</si>
  <si>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</si>
  <si>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</si>
  <si>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</si>
  <si>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</si>
  <si>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</si>
  <si>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</si>
  <si>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</si>
  <si>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</si>
  <si>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</si>
  <si>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</si>
  <si>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</si>
  <si>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</si>
  <si>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</si>
  <si>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</si>
  <si>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</si>
  <si>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</si>
  <si>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</si>
  <si>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</si>
  <si>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</si>
  <si>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</si>
  <si>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</si>
  <si>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</si>
  <si>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</si>
  <si>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</si>
  <si>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</si>
  <si>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</si>
  <si>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</si>
  <si>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</si>
  <si>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</si>
  <si>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</si>
  <si>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</si>
  <si>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</si>
  <si>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</si>
  <si>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</si>
  <si>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</si>
  <si>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</si>
  <si>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</si>
  <si>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</si>
  <si>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</si>
  <si>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</si>
  <si>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</si>
  <si>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</si>
  <si>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</si>
  <si>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</si>
  <si>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</si>
  <si>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</si>
  <si>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</si>
  <si>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</si>
  <si>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</si>
  <si>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</si>
  <si>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</si>
  <si>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</si>
  <si>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</si>
  <si>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</si>
  <si>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</si>
  <si>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</si>
  <si>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</si>
  <si>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</si>
  <si>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</si>
  <si>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</si>
  <si>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</si>
  <si>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</si>
  <si>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</si>
  <si>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</si>
  <si>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</si>
  <si>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</si>
  <si>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</si>
  <si>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</si>
  <si>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</si>
  <si>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</si>
  <si>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</si>
  <si>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</si>
  <si>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</si>
  <si>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</si>
  <si>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</si>
  <si>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</si>
  <si>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</si>
  <si>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</si>
  <si>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</si>
  <si>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</si>
  <si>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</si>
  <si>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</si>
  <si>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</si>
  <si>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</si>
  <si>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</si>
  <si>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</si>
  <si>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</si>
  <si>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</si>
  <si>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</si>
  <si>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</si>
  <si>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</si>
  <si>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</si>
  <si>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</si>
  <si>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</si>
  <si>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</si>
  <si>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</si>
  <si>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</si>
  <si>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</si>
  <si>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</si>
  <si>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</si>
  <si>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</si>
  <si>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</si>
  <si>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</si>
  <si>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</si>
  <si>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</si>
  <si>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</si>
  <si>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</si>
  <si>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</si>
  <si>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</si>
  <si>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</si>
  <si>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</si>
  <si>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</si>
  <si>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</si>
  <si>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</si>
  <si>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</si>
  <si>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</si>
  <si>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</si>
  <si>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</si>
  <si>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</si>
  <si>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</si>
  <si>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</si>
  <si>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</si>
  <si>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</si>
  <si>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</si>
  <si>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</si>
  <si>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</si>
  <si>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</si>
  <si>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</si>
  <si>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</si>
  <si>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</si>
  <si>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</si>
  <si>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</si>
  <si>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</si>
  <si>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</si>
  <si>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</si>
  <si>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</si>
  <si>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</si>
  <si>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</si>
  <si>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</si>
  <si>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</si>
  <si>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</si>
  <si>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</si>
  <si>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</si>
  <si>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</si>
  <si>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</si>
  <si>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</si>
  <si>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</si>
  <si>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</si>
  <si>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</si>
  <si>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</si>
  <si>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</si>
  <si>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</si>
  <si>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</si>
  <si>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</si>
  <si>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</si>
  <si>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</si>
  <si>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</si>
  <si>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</si>
  <si>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</si>
  <si>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</si>
  <si>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</si>
  <si>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</si>
  <si>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</si>
  <si>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</si>
  <si>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</si>
  <si>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</si>
  <si>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</si>
  <si>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</si>
  <si>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</si>
  <si>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</si>
  <si>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</si>
  <si>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</si>
  <si>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</si>
  <si>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</si>
  <si>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</si>
  <si>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</si>
  <si>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</si>
  <si>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</si>
  <si>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</si>
  <si>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</si>
  <si>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</si>
  <si>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</si>
  <si>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</si>
  <si>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</si>
  <si>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</si>
  <si>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</si>
  <si>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</si>
  <si>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</si>
  <si>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</si>
  <si>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</si>
  <si>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</si>
  <si>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</si>
  <si>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</si>
  <si>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</si>
  <si>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</si>
  <si>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</si>
  <si>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</si>
  <si>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</si>
  <si>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</si>
  <si>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</si>
  <si>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</si>
  <si>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</si>
  <si>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</si>
  <si>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</si>
  <si>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</si>
  <si>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</si>
  <si>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</si>
  <si>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</si>
  <si>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</si>
  <si>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</si>
  <si>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</si>
  <si>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</si>
  <si>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</si>
  <si>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</si>
  <si>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</si>
  <si>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</si>
  <si>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</si>
  <si>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</si>
  <si>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</si>
  <si>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</si>
  <si>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</si>
  <si>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</si>
  <si>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</si>
  <si>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</si>
  <si>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</si>
  <si>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</si>
  <si>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</si>
  <si>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</si>
  <si>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</si>
  <si>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</si>
  <si>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</si>
  <si>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</si>
  <si>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</si>
  <si>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</si>
  <si>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</si>
  <si>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</si>
  <si>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</si>
  <si>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</si>
  <si>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</si>
  <si>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</si>
  <si>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</si>
  <si>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</si>
  <si>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</si>
  <si>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</si>
  <si>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</si>
  <si>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</si>
  <si>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</si>
  <si>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</si>
  <si>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</si>
  <si>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</si>
  <si>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</si>
  <si>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</si>
  <si>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</si>
  <si>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</si>
  <si>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</si>
  <si>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</si>
  <si>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</si>
  <si>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</si>
  <si>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</si>
  <si>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</si>
  <si>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</si>
  <si>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</si>
  <si>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</si>
  <si>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</si>
  <si>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</si>
  <si>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</si>
  <si>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</si>
  <si>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</si>
  <si>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</si>
  <si>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</si>
  <si>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</si>
  <si>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</si>
  <si>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</si>
  <si>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</si>
  <si>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</si>
  <si>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</si>
  <si>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</si>
  <si>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</si>
  <si>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</si>
  <si>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</si>
  <si>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</si>
  <si>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</si>
  <si>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</si>
  <si>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</si>
  <si>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</si>
  <si>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</si>
  <si>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</si>
  <si>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</si>
  <si>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</si>
  <si>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</si>
  <si>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</si>
  <si>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</si>
  <si>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</si>
  <si>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</si>
  <si>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</si>
  <si>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</si>
  <si>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</si>
  <si>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</si>
  <si>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</si>
  <si>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</si>
  <si>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</si>
  <si>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</si>
  <si>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</si>
  <si>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</si>
  <si>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</si>
  <si>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</si>
  <si>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</si>
  <si>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</si>
  <si>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</si>
  <si>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</si>
  <si>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</si>
  <si>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</si>
  <si>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</si>
  <si>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</si>
  <si>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</si>
  <si>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</si>
  <si>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</si>
  <si>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</si>
  <si>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</si>
  <si>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</si>
  <si>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</si>
  <si>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</si>
  <si>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</si>
  <si>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</si>
  <si>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</si>
  <si>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</si>
  <si>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</si>
  <si>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</si>
  <si>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</si>
  <si>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</si>
  <si>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</si>
  <si>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</si>
  <si>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</si>
  <si>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</si>
  <si>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</si>
  <si>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</si>
  <si>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</si>
  <si>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</si>
  <si>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</si>
  <si>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</si>
  <si>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</si>
  <si>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</si>
  <si>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</si>
  <si>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</si>
  <si>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</si>
  <si>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</si>
  <si>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</si>
  <si>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</si>
  <si>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</si>
  <si>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</si>
  <si>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</si>
  <si>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</si>
  <si>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</si>
  <si>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</si>
  <si>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</si>
  <si>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</si>
  <si>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</si>
  <si>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</si>
  <si>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</si>
  <si>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</si>
  <si>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</si>
  <si>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</si>
  <si>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</si>
  <si>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</si>
  <si>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</si>
  <si>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</si>
  <si>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</si>
  <si>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</si>
  <si>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</si>
  <si>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</si>
  <si>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</si>
  <si>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</si>
  <si>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</si>
  <si>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</si>
  <si>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</si>
  <si>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</si>
  <si>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</si>
  <si>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</si>
  <si>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</si>
  <si>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</si>
  <si>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</si>
  <si>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</si>
  <si>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</si>
  <si>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</si>
  <si>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</si>
  <si>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</si>
  <si>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</si>
  <si>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</si>
  <si>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</si>
  <si>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</si>
  <si>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</si>
  <si>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</si>
  <si>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</si>
  <si>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</si>
  <si>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</si>
  <si>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</si>
  <si>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</si>
  <si>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</si>
  <si>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</si>
  <si>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</si>
  <si>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</si>
  <si>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</si>
  <si>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</si>
  <si>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</si>
  <si>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</si>
  <si>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</si>
  <si>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</si>
  <si>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</si>
  <si>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</si>
  <si>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</si>
  <si>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</si>
  <si>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</si>
  <si>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</si>
  <si>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</si>
  <si>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</si>
  <si>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</si>
  <si>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</si>
  <si>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</si>
  <si>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</si>
  <si>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</si>
  <si>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</si>
  <si>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</si>
  <si>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</si>
  <si>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</si>
  <si>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</si>
  <si>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</si>
  <si>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</si>
  <si>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</si>
  <si>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</si>
  <si>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</si>
  <si>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</si>
  <si>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</si>
  <si>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</si>
  <si>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</si>
  <si>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</si>
  <si>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</si>
  <si>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</si>
  <si>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</si>
  <si>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</si>
  <si>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</si>
  <si>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</si>
  <si>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</si>
  <si>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</si>
  <si>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</si>
  <si>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</si>
  <si>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</si>
  <si>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</si>
  <si>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</si>
  <si>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</si>
  <si>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</si>
  <si>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</si>
  <si>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</si>
  <si>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</si>
  <si>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</si>
  <si>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</si>
  <si>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</si>
  <si>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</si>
  <si>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</si>
  <si>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</si>
  <si>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</si>
  <si>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</si>
  <si>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</si>
  <si>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</si>
  <si>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</si>
  <si>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</si>
  <si>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</si>
  <si>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</si>
  <si>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</si>
  <si>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</si>
  <si>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</si>
  <si>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</si>
  <si>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</si>
  <si>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</si>
  <si>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</si>
  <si>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</si>
  <si>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</si>
  <si>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</si>
  <si>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</si>
  <si>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</si>
  <si>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</si>
  <si>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</si>
  <si>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</si>
  <si>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</si>
  <si>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</si>
  <si>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</si>
  <si>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</si>
  <si>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</si>
  <si>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</si>
  <si>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</si>
  <si>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</si>
  <si>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</si>
  <si>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</si>
  <si>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</si>
  <si>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</si>
  <si>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</si>
  <si>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</si>
  <si>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</si>
  <si>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</si>
  <si>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</si>
  <si>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</si>
  <si>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</si>
  <si>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</si>
  <si>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</si>
  <si>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</si>
  <si>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</si>
  <si>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</si>
  <si>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</si>
  <si>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</si>
  <si>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</si>
  <si>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</si>
  <si>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</si>
  <si>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</si>
  <si>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</si>
  <si>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</si>
  <si>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</si>
  <si>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</si>
  <si>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</si>
  <si>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</si>
  <si>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</si>
  <si>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</si>
  <si>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</si>
  <si>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</si>
  <si>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</si>
  <si>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</si>
  <si>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</si>
  <si>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</si>
  <si>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</si>
  <si>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</si>
  <si>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</si>
  <si>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</si>
  <si>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</si>
  <si>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</si>
  <si>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</si>
  <si>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</si>
  <si>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</si>
  <si>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</si>
  <si>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</si>
  <si>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</si>
  <si>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</si>
  <si>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</si>
  <si>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</si>
  <si>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</si>
  <si>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</si>
  <si>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</si>
  <si>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</si>
  <si>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</si>
  <si>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</si>
  <si>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</si>
  <si>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</si>
  <si>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</si>
  <si>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</si>
  <si>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</si>
  <si>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</si>
  <si>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</si>
  <si>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</si>
  <si>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</si>
  <si>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</si>
  <si>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</si>
  <si>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</si>
  <si>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</si>
  <si>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</si>
  <si>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</si>
  <si>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</si>
  <si>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</si>
  <si>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</si>
  <si>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</si>
  <si>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</si>
  <si>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</si>
  <si>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</si>
  <si>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</si>
  <si>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</si>
  <si>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</si>
  <si>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</si>
  <si>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</si>
  <si>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</si>
  <si>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</si>
  <si>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</si>
  <si>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</si>
  <si>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</si>
  <si>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</si>
  <si>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</si>
  <si>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</si>
  <si>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</si>
  <si>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</si>
  <si>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</si>
  <si>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</si>
  <si>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</si>
  <si>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</si>
  <si>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</si>
  <si>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</si>
  <si>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</si>
  <si>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</si>
  <si>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</si>
  <si>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</si>
  <si>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</si>
  <si>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</si>
  <si>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</si>
  <si>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</si>
  <si>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</si>
  <si>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</si>
  <si>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</si>
  <si>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</si>
  <si>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</si>
  <si>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</si>
  <si>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</si>
  <si>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</si>
  <si>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</si>
  <si>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</si>
  <si>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</si>
  <si>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</si>
  <si>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</si>
  <si>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</si>
  <si>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</si>
  <si>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</si>
  <si>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</si>
  <si>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</si>
  <si>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</si>
  <si>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</si>
  <si>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</si>
  <si>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</si>
  <si>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</si>
  <si>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</si>
  <si>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</si>
  <si>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</si>
  <si>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</si>
  <si>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</si>
  <si>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</si>
  <si>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</si>
  <si>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</si>
  <si>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</si>
  <si>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</si>
  <si>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</si>
  <si>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</si>
  <si>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</si>
  <si>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</si>
  <si>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</si>
  <si>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</si>
  <si>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</si>
  <si>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</si>
  <si>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</si>
  <si>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</si>
  <si>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</si>
  <si>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</si>
  <si>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</si>
  <si>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</si>
  <si>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</si>
  <si>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</si>
  <si>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</si>
  <si>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</si>
  <si>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</si>
  <si>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</si>
  <si>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</si>
  <si>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</si>
  <si>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</si>
  <si>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</si>
  <si>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</si>
  <si>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</si>
  <si>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</si>
  <si>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</si>
  <si>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</si>
  <si>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</si>
  <si>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</si>
  <si>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</si>
  <si>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</si>
  <si>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</si>
  <si>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</si>
  <si>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</si>
  <si>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</si>
  <si>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</si>
  <si>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</si>
  <si>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</si>
  <si>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</si>
  <si>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</si>
  <si>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</si>
  <si>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</si>
  <si>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</si>
  <si>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</si>
  <si>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</si>
  <si>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</si>
  <si>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</si>
  <si>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</si>
  <si>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</si>
  <si>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</si>
  <si>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</si>
  <si>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</si>
  <si>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</si>
  <si>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</si>
  <si>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</si>
  <si>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</si>
  <si>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</si>
  <si>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</si>
  <si>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</si>
  <si>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</si>
  <si>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</si>
  <si>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</si>
  <si>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</si>
  <si>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</si>
  <si>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</si>
  <si>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</si>
  <si>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</si>
  <si>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</si>
  <si>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</si>
  <si>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</si>
  <si>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</si>
  <si>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</si>
  <si>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</si>
  <si>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</si>
  <si>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</si>
  <si>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</si>
  <si>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</si>
  <si>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</si>
  <si>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</si>
  <si>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</si>
  <si>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</si>
  <si>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</si>
  <si>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</si>
  <si>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</si>
  <si>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</si>
  <si>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</si>
  <si>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</si>
  <si>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</si>
  <si>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</si>
  <si>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</si>
  <si>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</si>
  <si>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</si>
  <si>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</si>
  <si>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</si>
  <si>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</si>
  <si>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</si>
  <si>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</si>
  <si>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</si>
  <si>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</si>
  <si>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</si>
  <si>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</si>
  <si>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</si>
  <si>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</si>
  <si>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</si>
  <si>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</si>
  <si>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</si>
  <si>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</si>
  <si>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</si>
  <si>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</si>
  <si>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</si>
  <si>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</si>
  <si>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</si>
  <si>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</si>
  <si>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</si>
  <si>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</si>
  <si>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</si>
  <si>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</si>
  <si>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</si>
  <si>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</si>
  <si>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</si>
  <si>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</si>
  <si>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</si>
  <si>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</si>
  <si>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</si>
  <si>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</si>
  <si>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</si>
  <si>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</si>
  <si>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</si>
  <si>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</si>
  <si>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</si>
  <si>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</si>
  <si>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</si>
  <si>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</si>
  <si>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</si>
  <si>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</si>
  <si>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</si>
  <si>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</si>
  <si>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</si>
  <si>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</si>
  <si>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</si>
  <si>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</si>
  <si>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</si>
  <si>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</si>
  <si>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</si>
  <si>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</si>
  <si>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</si>
  <si>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</si>
  <si>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</si>
  <si>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</si>
  <si>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</si>
  <si>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</si>
  <si>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</si>
  <si>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</si>
  <si>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</si>
  <si>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</si>
  <si>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</si>
  <si>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</si>
  <si>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</si>
  <si>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</si>
  <si>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</si>
  <si>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</si>
  <si>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</si>
  <si>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</si>
  <si>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</si>
  <si>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</si>
  <si>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</si>
  <si>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</si>
  <si>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</si>
  <si>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</si>
  <si>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</si>
  <si>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</si>
  <si>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</si>
  <si>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</si>
  <si>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</si>
  <si>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</si>
  <si>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</si>
  <si>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</si>
  <si>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</si>
  <si>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</si>
  <si>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</si>
  <si>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</si>
  <si>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</si>
  <si>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</si>
  <si>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</si>
  <si>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</si>
  <si>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</si>
  <si>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</si>
  <si>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</si>
  <si>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</si>
  <si>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</si>
  <si>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</si>
  <si>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</si>
  <si>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</si>
  <si>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</si>
  <si>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</si>
  <si>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</si>
  <si>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</si>
  <si>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</si>
  <si>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</si>
  <si>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</si>
  <si>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</si>
  <si>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</si>
  <si>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</si>
  <si>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</si>
  <si>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</si>
  <si>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</si>
  <si>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</si>
  <si>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</si>
  <si>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</si>
  <si>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</si>
  <si>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</si>
  <si>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</si>
  <si>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</si>
  <si>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</si>
  <si>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</si>
  <si>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</si>
  <si>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</si>
  <si>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</si>
  <si>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</si>
  <si>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</si>
  <si>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</si>
  <si>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</si>
  <si>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</si>
  <si>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</si>
  <si>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</si>
  <si>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</si>
  <si>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</si>
  <si>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</si>
  <si>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</si>
  <si>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</si>
  <si>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</si>
  <si>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</si>
  <si>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</si>
  <si>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</si>
  <si>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</si>
  <si>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</si>
  <si>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</si>
  <si>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</si>
  <si>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</si>
  <si>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</si>
  <si>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</si>
  <si>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</si>
  <si>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</si>
  <si>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</si>
  <si>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</si>
  <si>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</si>
  <si>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</si>
  <si>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</si>
  <si>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</si>
  <si>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</si>
  <si>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</si>
  <si>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</si>
  <si>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</si>
  <si>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</si>
  <si>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</si>
  <si>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</si>
  <si>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</si>
  <si>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</si>
  <si>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</si>
  <si>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</si>
  <si>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</si>
  <si>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</si>
  <si>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</si>
  <si>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</si>
  <si>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</si>
  <si>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</si>
  <si>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</si>
  <si>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</si>
  <si>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</si>
  <si>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</si>
  <si>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</si>
  <si>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</si>
  <si>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</si>
  <si>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</si>
  <si>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</si>
  <si>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</si>
  <si>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</si>
  <si>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</si>
  <si>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</si>
  <si>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</si>
  <si>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</si>
  <si>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</si>
  <si>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</si>
  <si>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</si>
  <si>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</si>
  <si>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</si>
  <si>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</si>
  <si>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</si>
  <si>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</si>
  <si>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</si>
  <si>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</si>
  <si>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</si>
  <si>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</si>
  <si>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</si>
  <si>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</si>
  <si>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</si>
  <si>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</si>
  <si>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</si>
  <si>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</si>
  <si>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</si>
  <si>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</si>
  <si>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</si>
  <si>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</si>
  <si>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</si>
  <si>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</si>
  <si>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</si>
  <si>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</si>
  <si>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</si>
  <si>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</si>
  <si>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</si>
  <si>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</si>
  <si>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</si>
  <si>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</si>
  <si>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</si>
  <si>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</si>
  <si>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</si>
  <si>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</si>
  <si>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</si>
  <si>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</si>
  <si>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</si>
  <si>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</si>
  <si>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</si>
  <si>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</si>
  <si>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</si>
  <si>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</si>
  <si>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</si>
  <si>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</si>
  <si>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</si>
  <si>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</si>
  <si>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</si>
  <si>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</si>
  <si>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</si>
  <si>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</si>
  <si>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</si>
  <si>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</si>
  <si>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</si>
  <si>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</si>
  <si>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</si>
  <si>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</si>
  <si>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</si>
  <si>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</si>
  <si>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</si>
  <si>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</si>
  <si>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</si>
  <si>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</si>
  <si>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</si>
  <si>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</si>
  <si>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</si>
  <si>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</si>
  <si>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</si>
  <si>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</si>
  <si>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</si>
  <si>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</si>
  <si>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</si>
  <si>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</si>
  <si>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</si>
  <si>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</si>
  <si>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</si>
  <si>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</si>
  <si>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</si>
  <si>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</si>
  <si>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</si>
  <si>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</si>
  <si>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</si>
  <si>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</si>
  <si>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</si>
  <si>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</si>
  <si>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</si>
  <si>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</si>
  <si>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</si>
  <si>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</si>
  <si>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</si>
  <si>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</si>
  <si>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</si>
  <si>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</si>
  <si>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</si>
  <si>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</si>
  <si>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</si>
  <si>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</si>
  <si>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</si>
  <si>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</si>
  <si>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</si>
  <si>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</si>
  <si>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</si>
  <si>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</si>
  <si>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</si>
  <si>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</si>
  <si>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</si>
  <si>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</si>
  <si>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</si>
  <si>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</si>
  <si>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</si>
  <si>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</si>
  <si>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</si>
  <si>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</si>
  <si>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</si>
  <si>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</si>
  <si>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</si>
  <si>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</si>
  <si>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</si>
  <si>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</si>
  <si>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</si>
  <si>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</si>
  <si>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</si>
  <si>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</si>
  <si>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</si>
  <si>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</si>
  <si>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</si>
  <si>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</si>
  <si>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</si>
  <si>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</si>
  <si>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</si>
  <si>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</si>
  <si>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</si>
  <si>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</si>
  <si>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</si>
  <si>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</si>
  <si>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</si>
  <si>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</si>
  <si>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</si>
  <si>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</si>
  <si>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</si>
  <si>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</si>
  <si>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</si>
  <si>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</si>
  <si>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</si>
  <si>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</si>
  <si>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</si>
  <si>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</si>
  <si>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</si>
  <si>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</si>
  <si>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</si>
  <si>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</si>
  <si>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</si>
  <si>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</si>
  <si>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</si>
  <si>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</si>
  <si>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</si>
  <si>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</si>
  <si>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</si>
  <si>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</si>
  <si>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</si>
  <si>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</si>
  <si>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</si>
  <si>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</si>
  <si>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</si>
  <si>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</si>
  <si>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</si>
  <si>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</si>
  <si>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</si>
  <si>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</si>
  <si>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</si>
  <si>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</si>
  <si>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</si>
  <si>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</si>
  <si>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</si>
  <si>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</si>
  <si>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</si>
  <si>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</si>
  <si>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</si>
  <si>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</si>
  <si>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</si>
  <si>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</si>
  <si>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</si>
  <si>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</si>
  <si>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</si>
  <si>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</si>
  <si>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</si>
  <si>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</si>
  <si>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</si>
  <si>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</si>
  <si>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</si>
  <si>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</si>
  <si>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</si>
  <si>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</si>
  <si>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</si>
  <si>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</si>
  <si>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</si>
  <si>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</si>
  <si>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</si>
  <si>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</si>
  <si>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</si>
  <si>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</si>
  <si>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</si>
  <si>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</si>
  <si>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</si>
  <si>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</si>
  <si>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</si>
  <si>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</si>
  <si>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</si>
  <si>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</si>
  <si>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</si>
  <si>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</si>
  <si>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</si>
  <si>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</si>
  <si>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</si>
  <si>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</si>
  <si>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</si>
  <si>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</si>
  <si>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</si>
  <si>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</si>
  <si>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</si>
  <si>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</si>
  <si>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</si>
  <si>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</si>
  <si>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</si>
  <si>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</si>
  <si>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</si>
  <si>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</si>
  <si>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</si>
  <si>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</si>
  <si>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</si>
  <si>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</si>
  <si>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</si>
  <si>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</si>
  <si>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</si>
  <si>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</si>
  <si>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</si>
  <si>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</si>
  <si>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</si>
  <si>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</si>
  <si>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</si>
  <si>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</si>
  <si>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</si>
  <si>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</si>
  <si>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</si>
  <si>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</si>
  <si>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</si>
  <si>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</si>
  <si>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</si>
  <si>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</si>
  <si>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</si>
  <si>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</si>
  <si>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</si>
  <si>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</si>
  <si>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</si>
  <si>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</si>
  <si>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</si>
  <si>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</si>
  <si>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</si>
  <si>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</si>
  <si>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</si>
  <si>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</si>
  <si>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</si>
  <si>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</si>
  <si>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</si>
  <si>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</si>
  <si>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</si>
  <si>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</si>
  <si>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</si>
  <si>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</si>
  <si>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</si>
  <si>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</si>
  <si>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</si>
  <si>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</si>
  <si>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</si>
  <si>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</si>
  <si>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</si>
  <si>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</si>
  <si>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</si>
  <si>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</si>
  <si>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</si>
  <si>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</si>
  <si>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</si>
  <si>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</si>
  <si>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</si>
  <si>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</si>
  <si>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</si>
  <si>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</si>
  <si>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</si>
  <si>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</si>
  <si>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</si>
  <si>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</si>
  <si>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</si>
  <si>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</si>
  <si>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</si>
  <si>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</si>
  <si>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</si>
  <si>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</si>
  <si>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</si>
  <si>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</si>
  <si>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</si>
  <si>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</si>
  <si>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</si>
  <si>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</si>
  <si>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</si>
  <si>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</si>
  <si>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</si>
  <si>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</si>
  <si>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</si>
  <si>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</si>
  <si>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</si>
  <si>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</si>
  <si>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</si>
  <si>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</si>
  <si>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</si>
  <si>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</si>
  <si>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</si>
  <si>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</si>
  <si>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</si>
  <si>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</si>
  <si>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</si>
  <si>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</si>
  <si>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</si>
  <si>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</si>
  <si>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</si>
  <si>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</si>
  <si>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</si>
  <si>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</si>
  <si>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</si>
  <si>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</si>
  <si>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</si>
  <si>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</si>
  <si>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</si>
  <si>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</si>
  <si>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</si>
  <si>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</si>
  <si>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</si>
  <si>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</si>
  <si>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</si>
  <si>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</si>
  <si>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</si>
  <si>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</si>
  <si>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</si>
  <si>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</si>
  <si>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</si>
  <si>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</si>
  <si>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</si>
  <si>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</si>
  <si>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</si>
  <si>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</si>
  <si>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</si>
  <si>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</si>
  <si>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</si>
  <si>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</si>
  <si>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</si>
  <si>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</si>
  <si>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</si>
  <si>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</si>
  <si>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</si>
  <si>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</si>
  <si>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</si>
  <si>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</si>
  <si>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</si>
  <si>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</si>
  <si>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</si>
  <si>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</si>
  <si>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</si>
  <si>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</si>
  <si>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</si>
  <si>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</si>
  <si>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</si>
  <si>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</si>
  <si>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</si>
  <si>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</si>
  <si>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</si>
  <si>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</si>
  <si>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</si>
  <si>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</si>
  <si>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</si>
  <si>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</si>
  <si>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</si>
  <si>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</si>
  <si>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</si>
  <si>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</si>
  <si>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</si>
  <si>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</si>
  <si>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</si>
  <si>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</si>
  <si>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</si>
  <si>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</si>
  <si>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</si>
  <si>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</si>
  <si>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</si>
  <si>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</si>
  <si>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</si>
  <si>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</si>
  <si>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</si>
  <si>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</si>
  <si>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</si>
  <si>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</si>
  <si>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</si>
  <si>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</si>
  <si>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</si>
  <si>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</si>
  <si>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</si>
  <si>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</si>
  <si>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</si>
  <si>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</si>
  <si>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</si>
  <si>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</si>
  <si>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</si>
  <si>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</si>
  <si>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</si>
  <si>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</si>
  <si>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</si>
  <si>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</si>
  <si>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</si>
  <si>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</si>
  <si>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</si>
  <si>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</si>
  <si>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</si>
  <si>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</si>
  <si>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</si>
  <si>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</si>
  <si>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</si>
  <si>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</si>
  <si>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</si>
  <si>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</si>
  <si>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</si>
  <si>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</si>
  <si>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</si>
  <si>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</si>
  <si>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</si>
  <si>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</si>
  <si>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</si>
  <si>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</si>
  <si>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</si>
  <si>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</si>
  <si>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</si>
  <si>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</si>
  <si>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</si>
  <si>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</si>
  <si>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</si>
  <si>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</si>
  <si>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</si>
  <si>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</si>
  <si>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</si>
  <si>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</si>
  <si>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</si>
  <si>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</si>
  <si>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</si>
  <si>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</si>
  <si>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</si>
  <si>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</si>
  <si>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</si>
  <si>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</si>
  <si>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</si>
  <si>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</si>
  <si>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</si>
  <si>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</si>
  <si>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</si>
  <si>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</si>
  <si>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</si>
  <si>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</si>
  <si>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</si>
  <si>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</si>
  <si>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</si>
  <si>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</si>
  <si>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</si>
  <si>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</si>
  <si>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</si>
  <si>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</si>
  <si>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</si>
  <si>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</si>
  <si>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</si>
  <si>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</si>
  <si>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</si>
  <si>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</si>
  <si>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</si>
  <si>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</si>
  <si>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</si>
  <si>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</si>
  <si>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</si>
  <si>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</si>
  <si>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</si>
  <si>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</si>
  <si>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</si>
  <si>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</si>
  <si>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</si>
  <si>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</si>
  <si>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</si>
  <si>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</si>
  <si>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</si>
  <si>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</si>
  <si>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</si>
  <si>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</si>
  <si>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</si>
  <si>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</si>
  <si>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</si>
  <si>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</si>
  <si>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</si>
  <si>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</si>
  <si>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</si>
  <si>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</si>
  <si>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</si>
  <si>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</si>
  <si>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</si>
  <si>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</si>
  <si>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</si>
  <si>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</si>
  <si>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</si>
  <si>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</si>
  <si>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</si>
  <si>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</si>
  <si>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</si>
  <si>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</si>
  <si>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</si>
  <si>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</si>
  <si>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</si>
  <si>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</si>
  <si>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</si>
  <si>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</si>
  <si>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</si>
  <si>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</si>
  <si>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</si>
  <si>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</si>
  <si>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</si>
  <si>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</si>
  <si>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</si>
  <si>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</si>
  <si>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</si>
  <si>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</si>
  <si>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</si>
  <si>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</si>
  <si>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</si>
  <si>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</si>
  <si>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</si>
  <si>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</si>
  <si>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</si>
  <si>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</si>
  <si>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</si>
  <si>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</si>
  <si>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</si>
  <si>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</si>
  <si>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</si>
  <si>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</si>
  <si>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</si>
  <si>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</si>
  <si>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</si>
  <si>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</si>
  <si>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</si>
  <si>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</si>
  <si>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</si>
  <si>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</si>
  <si>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</si>
  <si>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</si>
  <si>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</si>
  <si>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</si>
  <si>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</si>
  <si>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</si>
  <si>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</si>
  <si>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</si>
  <si>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</si>
  <si>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</si>
  <si>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</si>
  <si>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</si>
  <si>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</si>
  <si>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</si>
  <si>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</si>
  <si>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</si>
  <si>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</si>
  <si>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</si>
  <si>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</si>
  <si>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</si>
  <si>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</si>
  <si>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</si>
  <si>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</si>
  <si>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</si>
  <si>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</si>
  <si>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</si>
  <si>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</si>
  <si>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</si>
  <si>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</si>
  <si>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</si>
  <si>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</si>
  <si>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</si>
  <si>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</si>
  <si>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</si>
  <si>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</si>
  <si>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</si>
  <si>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</si>
  <si>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</si>
  <si>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</si>
  <si>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</si>
  <si>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</si>
  <si>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</si>
  <si>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</si>
  <si>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</si>
  <si>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</si>
  <si>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</si>
  <si>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</si>
  <si>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</si>
  <si>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</si>
  <si>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</si>
  <si>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</si>
  <si>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</si>
  <si>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</si>
  <si>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</si>
  <si>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</si>
  <si>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</si>
  <si>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</si>
  <si>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</si>
  <si>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</si>
  <si>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</si>
  <si>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</si>
  <si>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</si>
  <si>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</si>
  <si>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</si>
  <si>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</si>
  <si>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</si>
  <si>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</si>
  <si>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</si>
  <si>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</si>
  <si>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</si>
  <si>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</si>
  <si>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</si>
  <si>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</si>
  <si>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</si>
  <si>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</si>
  <si>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</si>
  <si>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</si>
  <si>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</si>
  <si>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</si>
  <si>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</si>
  <si>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</si>
  <si>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</si>
  <si>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</si>
  <si>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</si>
  <si>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</si>
  <si>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</si>
  <si>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</si>
  <si>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</si>
  <si>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</si>
  <si>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</si>
  <si>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</si>
  <si>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</si>
  <si>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</si>
  <si>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</si>
  <si>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</si>
  <si>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</si>
  <si>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</si>
  <si>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</si>
  <si>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</si>
  <si>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</si>
  <si>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</si>
  <si>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</si>
  <si>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</si>
  <si>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</si>
  <si>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</si>
  <si>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</si>
  <si>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</si>
  <si>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</si>
  <si>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</si>
  <si>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</si>
  <si>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</si>
  <si>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</si>
  <si>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</si>
  <si>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</si>
  <si>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</si>
  <si>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</si>
  <si>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</si>
  <si>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</si>
  <si>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</si>
  <si>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</si>
  <si>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</si>
  <si>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</si>
  <si>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</si>
  <si>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</si>
  <si>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</si>
  <si>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</si>
  <si>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</si>
  <si>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</si>
  <si>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</si>
  <si>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</si>
  <si>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</si>
  <si>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</si>
  <si>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</si>
  <si>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</si>
  <si>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</si>
  <si>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</si>
  <si>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</si>
  <si>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</si>
  <si>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</si>
  <si>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</si>
  <si>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</si>
  <si>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</si>
  <si>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</si>
  <si>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</si>
  <si>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</si>
  <si>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</si>
  <si>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</si>
  <si>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</si>
  <si>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</si>
  <si>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</si>
  <si>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</si>
  <si>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</si>
  <si>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</si>
  <si>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</si>
  <si>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</si>
  <si>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</si>
  <si>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</si>
  <si>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</si>
  <si>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</si>
  <si>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</si>
  <si>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</si>
  <si>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</si>
  <si>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</si>
  <si>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</si>
  <si>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</si>
  <si>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</si>
  <si>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</si>
  <si>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</si>
  <si>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</si>
  <si>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</si>
  <si>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</si>
  <si>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</si>
  <si>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</si>
  <si>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</si>
  <si>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</si>
  <si>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</si>
  <si>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</si>
  <si>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</si>
  <si>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</si>
  <si>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</si>
  <si>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</si>
  <si>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</si>
  <si>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</si>
  <si>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</si>
  <si>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</si>
  <si>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</si>
  <si>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</si>
  <si>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</si>
  <si>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</si>
  <si>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</si>
  <si>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</si>
  <si>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</si>
  <si>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</si>
  <si>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</si>
  <si>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</si>
  <si>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</si>
  <si>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</si>
  <si>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</si>
  <si>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</si>
  <si>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</si>
  <si>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</si>
  <si>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</si>
  <si>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</si>
  <si>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</si>
  <si>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</si>
  <si>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</si>
  <si>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</si>
  <si>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</si>
  <si>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</si>
  <si>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</si>
  <si>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</si>
  <si>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</si>
  <si>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</si>
  <si>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</si>
  <si>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</si>
  <si>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</si>
  <si>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</si>
  <si>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</si>
  <si>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</si>
  <si>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</si>
  <si>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</si>
  <si>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</si>
  <si>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</si>
  <si>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</si>
  <si>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</si>
  <si>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</si>
  <si>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</si>
  <si>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</si>
  <si>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</si>
  <si>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</si>
  <si>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</si>
  <si>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</si>
  <si>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</si>
  <si>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</si>
  <si>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</si>
  <si>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</si>
  <si>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</si>
  <si>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</si>
  <si>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</si>
  <si>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</si>
  <si>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</si>
  <si>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</si>
  <si>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</si>
  <si>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</si>
  <si>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</si>
  <si>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</si>
  <si>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</si>
  <si>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</si>
  <si>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</si>
  <si>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</si>
  <si>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</si>
  <si>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</si>
  <si>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</si>
  <si>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</si>
  <si>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</si>
  <si>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</si>
  <si>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</si>
  <si>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</si>
  <si>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</si>
  <si>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</si>
  <si>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</si>
  <si>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</si>
  <si>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</si>
  <si>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</si>
  <si>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</si>
  <si>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</si>
  <si>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</si>
  <si>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</si>
  <si>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</si>
  <si>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</si>
  <si>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</si>
  <si>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</si>
  <si>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</si>
  <si>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</si>
  <si>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</si>
  <si>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</si>
  <si>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</si>
  <si>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</si>
  <si>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</si>
  <si>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</si>
  <si>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</si>
  <si>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</si>
  <si>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</si>
  <si>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</si>
  <si>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</si>
  <si>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</si>
  <si>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</si>
  <si>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</si>
  <si>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</si>
  <si>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</si>
  <si>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</si>
  <si>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</si>
  <si>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</si>
  <si>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</si>
  <si>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</si>
  <si>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</si>
  <si>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</si>
  <si>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</si>
  <si>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</si>
  <si>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</si>
  <si>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</si>
  <si>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</si>
  <si>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</si>
  <si>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</si>
  <si>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</si>
  <si>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</si>
  <si>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</si>
  <si>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</si>
  <si>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</si>
  <si>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</si>
  <si>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</si>
  <si>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</si>
  <si>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</si>
  <si>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</si>
  <si>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</si>
  <si>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</si>
  <si>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</si>
  <si>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</si>
  <si>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</si>
  <si>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</si>
  <si>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</si>
  <si>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</si>
  <si>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</si>
  <si>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</si>
  <si>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</si>
  <si>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</si>
  <si>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</si>
  <si>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</si>
  <si>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</si>
  <si>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</si>
  <si>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</si>
  <si>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</si>
  <si>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</si>
  <si>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</si>
  <si>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</si>
  <si>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</si>
  <si>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</si>
  <si>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</si>
  <si>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</si>
  <si>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</si>
  <si>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</si>
  <si>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</si>
  <si>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</si>
  <si>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</si>
  <si>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</si>
  <si>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</si>
  <si>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</si>
  <si>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</si>
  <si>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</si>
  <si>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</si>
  <si>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</si>
  <si>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</si>
  <si>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</si>
  <si>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</si>
  <si>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</si>
  <si>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</si>
  <si>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</si>
  <si>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</si>
  <si>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</si>
  <si>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</si>
  <si>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</si>
  <si>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</si>
  <si>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</si>
  <si>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</si>
  <si>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</si>
  <si>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</si>
  <si>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</si>
  <si>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</si>
  <si>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</si>
  <si>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</si>
  <si>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</si>
  <si>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</si>
  <si>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</si>
  <si>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</si>
  <si>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</si>
  <si>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</si>
  <si>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</si>
  <si>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</si>
  <si>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</si>
  <si>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</si>
  <si>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</si>
  <si>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</si>
  <si>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</si>
  <si>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</si>
  <si>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</si>
  <si>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</si>
  <si>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</si>
  <si>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</si>
  <si>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</si>
  <si>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</si>
  <si>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</si>
  <si>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</si>
  <si>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</si>
  <si>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</si>
  <si>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</si>
  <si>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</si>
  <si>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</si>
  <si>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</si>
  <si>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</si>
  <si>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</si>
  <si>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</si>
  <si>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</si>
  <si>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</si>
  <si>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</si>
  <si>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</si>
  <si>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</si>
  <si>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</si>
  <si>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</si>
  <si>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</si>
  <si>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</si>
  <si>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</si>
  <si>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</si>
  <si>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</si>
  <si>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</si>
  <si>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</si>
  <si>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</si>
  <si>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</si>
  <si>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</si>
  <si>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</si>
  <si>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</si>
  <si>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</si>
  <si>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</si>
  <si>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</si>
  <si>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</si>
  <si>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</si>
  <si>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</si>
  <si>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</si>
  <si>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</si>
  <si>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</si>
  <si>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</si>
  <si>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</si>
  <si>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</si>
  <si>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</si>
  <si>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</si>
  <si>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</si>
  <si>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</si>
  <si>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</si>
  <si>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</si>
  <si>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</si>
  <si>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</si>
  <si>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</si>
  <si>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</si>
  <si>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</si>
  <si>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</si>
  <si>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</si>
  <si>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</si>
  <si>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</si>
  <si>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</si>
  <si>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</si>
  <si>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</si>
  <si>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</si>
  <si>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</si>
  <si>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</si>
  <si>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</si>
  <si>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</si>
  <si>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</si>
  <si>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</si>
  <si>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</si>
  <si>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</si>
  <si>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</si>
  <si>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</si>
  <si>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</si>
  <si>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</si>
  <si>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</si>
  <si>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</si>
  <si>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</si>
  <si>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</si>
  <si>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</si>
  <si>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</si>
  <si>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</si>
  <si>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</si>
  <si>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</si>
  <si>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</si>
  <si>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</si>
  <si>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</si>
  <si>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</si>
  <si>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</si>
  <si>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</si>
  <si>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</si>
  <si>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</si>
  <si>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</si>
  <si>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</si>
  <si>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</si>
  <si>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</si>
  <si>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</si>
  <si>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</si>
  <si>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</si>
  <si>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</si>
  <si>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</si>
  <si>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</si>
  <si>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</si>
  <si>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</si>
  <si>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</si>
  <si>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</si>
  <si>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</si>
  <si>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</si>
  <si>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</si>
  <si>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</si>
  <si>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</si>
  <si>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</si>
  <si>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</si>
  <si>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</si>
  <si>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</si>
  <si>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</si>
  <si>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</si>
  <si>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</si>
  <si>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</si>
  <si>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</si>
  <si>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</si>
  <si>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</si>
  <si>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</si>
  <si>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</si>
  <si>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</si>
  <si>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</si>
  <si>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</si>
  <si>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</si>
  <si>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</si>
  <si>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</si>
  <si>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</si>
  <si>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</si>
  <si>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</si>
  <si>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</si>
  <si>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</si>
  <si>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</si>
  <si>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</si>
  <si>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</si>
  <si>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</si>
  <si>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</si>
  <si>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</si>
  <si>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</si>
  <si>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</si>
  <si>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</si>
  <si>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</si>
  <si>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</si>
  <si>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</si>
  <si>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</si>
  <si>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</si>
  <si>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</si>
  <si>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</si>
  <si>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</si>
  <si>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</si>
  <si>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</si>
  <si>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</si>
  <si>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</si>
  <si>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</si>
  <si>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</si>
  <si>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</si>
  <si>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</si>
  <si>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</si>
  <si>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</si>
  <si>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</si>
  <si>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</si>
  <si>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</si>
  <si>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</si>
  <si>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</si>
  <si>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</si>
  <si>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</si>
  <si>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</si>
  <si>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</si>
  <si>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</si>
  <si>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</si>
  <si>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</si>
  <si>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</si>
  <si>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</si>
  <si>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</si>
  <si>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</si>
  <si>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</si>
  <si>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</si>
  <si>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</si>
  <si>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</si>
  <si>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</si>
  <si>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</si>
  <si>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</si>
  <si>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</si>
  <si>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</si>
  <si>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</si>
  <si>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</si>
  <si>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</si>
  <si>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</si>
  <si>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</si>
  <si>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</si>
  <si>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</si>
  <si>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</si>
  <si>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</si>
  <si>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</si>
  <si>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</si>
  <si>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</si>
  <si>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</si>
  <si>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</si>
  <si>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</si>
  <si>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</si>
  <si>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</si>
  <si>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</si>
  <si>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</si>
  <si>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</si>
  <si>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</si>
  <si>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</si>
  <si>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</si>
  <si>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</si>
  <si>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</si>
  <si>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</si>
  <si>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</si>
  <si>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</si>
  <si>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</si>
  <si>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</si>
  <si>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</si>
  <si>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</si>
  <si>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</si>
  <si>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</si>
  <si>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</si>
  <si>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</si>
  <si>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</si>
  <si>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</si>
  <si>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</si>
  <si>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</si>
  <si>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</si>
  <si>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</si>
  <si>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</si>
  <si>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</si>
  <si>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</si>
  <si>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</si>
  <si>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</si>
  <si>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</si>
  <si>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</si>
  <si>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</si>
  <si>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</si>
  <si>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</si>
  <si>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</si>
  <si>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</si>
  <si>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</si>
  <si>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</si>
  <si>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</si>
  <si>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</si>
  <si>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</si>
  <si>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</si>
  <si>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</si>
  <si>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</si>
  <si>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</si>
  <si>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</si>
  <si>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</si>
  <si>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</si>
  <si>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</si>
  <si>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</si>
  <si>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</si>
  <si>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</si>
  <si>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</si>
  <si>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</si>
  <si>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</si>
  <si>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</si>
  <si>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</si>
  <si>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</si>
  <si>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</si>
  <si>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</si>
  <si>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</si>
  <si>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</si>
  <si>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</si>
  <si>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</si>
  <si>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</si>
  <si>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</si>
  <si>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</si>
  <si>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</si>
  <si>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</si>
  <si>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</si>
  <si>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</si>
  <si>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</si>
  <si>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</si>
  <si>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</si>
  <si>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</si>
  <si>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</si>
  <si>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</si>
  <si>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</si>
  <si>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</si>
  <si>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</si>
  <si>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</si>
  <si>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</si>
  <si>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</si>
  <si>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</si>
  <si>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</si>
  <si>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</si>
  <si>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</si>
  <si>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</si>
  <si>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</si>
  <si>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</si>
  <si>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</si>
  <si>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</si>
  <si>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</si>
  <si>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</si>
  <si>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</si>
  <si>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</si>
  <si>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</si>
  <si>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</si>
  <si>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</si>
  <si>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</si>
  <si>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</si>
  <si>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</si>
  <si>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</si>
  <si>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</si>
  <si>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</si>
  <si>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</si>
  <si>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</si>
  <si>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</si>
  <si>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</si>
  <si>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</si>
  <si>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</si>
  <si>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</si>
  <si>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</si>
  <si>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</si>
  <si>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</si>
  <si>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</si>
  <si>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</si>
  <si>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</si>
  <si>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</si>
  <si>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</si>
  <si>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</si>
  <si>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</si>
  <si>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</si>
  <si>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</si>
  <si>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</si>
  <si>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</si>
  <si>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</si>
  <si>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</si>
  <si>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</si>
  <si>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</si>
  <si>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</si>
  <si>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</si>
  <si>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</si>
  <si>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</si>
  <si>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</si>
  <si>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</si>
  <si>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</si>
  <si>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</si>
  <si>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</si>
  <si>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</si>
  <si>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</si>
  <si>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</si>
  <si>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</si>
  <si>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</si>
  <si>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</si>
  <si>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</si>
  <si>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</si>
  <si>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</si>
  <si>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</si>
  <si>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</si>
  <si>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</si>
  <si>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</si>
  <si>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</si>
  <si>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</si>
  <si>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</si>
  <si>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</si>
  <si>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</si>
  <si>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</si>
  <si>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</si>
  <si>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</si>
  <si>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</si>
  <si>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</si>
  <si>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</si>
  <si>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</si>
  <si>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</si>
  <si>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</si>
  <si>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</si>
  <si>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</si>
  <si>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</si>
  <si>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</si>
  <si>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</si>
  <si>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</si>
  <si>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</si>
  <si>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</si>
  <si>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</si>
  <si>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</si>
  <si>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</si>
  <si>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</si>
  <si>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</si>
  <si>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</si>
  <si>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</si>
  <si>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</si>
  <si>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</si>
  <si>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</si>
  <si>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</si>
  <si>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</si>
  <si>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</si>
  <si>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</si>
  <si>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</si>
  <si>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</si>
  <si>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</si>
  <si>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</si>
  <si>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</si>
  <si>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</si>
  <si>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</si>
  <si>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</si>
  <si>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</si>
  <si>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</si>
  <si>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</si>
  <si>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</si>
  <si>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</si>
  <si>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</si>
  <si>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</si>
  <si>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</si>
  <si>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</si>
  <si>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</si>
  <si>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</si>
  <si>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</si>
  <si>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</si>
  <si>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</si>
  <si>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</si>
  <si>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</si>
  <si>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</si>
  <si>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</si>
  <si>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</si>
  <si>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</si>
  <si>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</si>
  <si>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</si>
  <si>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</si>
  <si>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</si>
  <si>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</si>
  <si>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</si>
  <si>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</si>
  <si>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</si>
  <si>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</si>
  <si>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</si>
  <si>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</si>
  <si>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</si>
  <si>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</si>
  <si>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</si>
  <si>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</si>
  <si>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</si>
  <si>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</si>
  <si>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</si>
  <si>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</si>
  <si>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</si>
  <si>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</si>
  <si>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</si>
  <si>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</si>
  <si>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</si>
  <si>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</si>
  <si>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</si>
  <si>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</si>
  <si>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</si>
  <si>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</si>
  <si>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</si>
  <si>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</si>
  <si>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</si>
  <si>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</si>
  <si>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</si>
  <si>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</si>
  <si>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</si>
  <si>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</si>
  <si>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</si>
  <si>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</si>
  <si>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</si>
  <si>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</si>
  <si>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</si>
  <si>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</si>
  <si>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</si>
  <si>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</si>
  <si>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</si>
  <si>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</si>
  <si>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</si>
  <si>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</si>
  <si>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</si>
  <si>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</si>
  <si>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</si>
  <si>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</si>
  <si>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</si>
  <si>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</si>
  <si>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</si>
  <si>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</si>
  <si>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</si>
  <si>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</si>
  <si>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</si>
  <si>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</si>
  <si>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</si>
  <si>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</si>
  <si>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</si>
  <si>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</si>
  <si>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</si>
  <si>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</si>
  <si>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</si>
  <si>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</si>
  <si>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</si>
  <si>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</si>
  <si>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</si>
  <si>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</si>
  <si>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</si>
  <si>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</si>
  <si>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</si>
  <si>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</si>
  <si>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</si>
  <si>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</si>
  <si>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</si>
  <si>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</si>
  <si>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</si>
  <si>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</si>
  <si>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</si>
  <si>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</si>
  <si>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</si>
  <si>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</si>
  <si>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</si>
  <si>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</si>
  <si>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</si>
  <si>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</si>
  <si>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</si>
  <si>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</si>
  <si>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</si>
  <si>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</si>
  <si>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</si>
  <si>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</si>
  <si>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</si>
  <si>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</si>
  <si>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</si>
  <si>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</si>
  <si>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</si>
  <si>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</si>
  <si>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</si>
  <si>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</si>
  <si>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</si>
  <si>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</si>
  <si>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</si>
  <si>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</si>
  <si>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</si>
  <si>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</si>
  <si>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</si>
  <si>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</si>
  <si>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</si>
  <si>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</si>
  <si>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</si>
  <si>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</si>
  <si>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</si>
  <si>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</si>
  <si>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</si>
  <si>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</si>
  <si>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</si>
  <si>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</si>
  <si>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</si>
  <si>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</si>
  <si>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</si>
  <si>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</si>
  <si>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</si>
  <si>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</si>
  <si>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</si>
  <si>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</si>
  <si>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</si>
  <si>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</si>
  <si>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</si>
  <si>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</si>
  <si>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</si>
  <si>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</si>
  <si>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</si>
  <si>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</si>
  <si>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</si>
  <si>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</si>
  <si>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</si>
  <si>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</si>
  <si>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</si>
  <si>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</si>
  <si>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</si>
  <si>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</si>
  <si>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</si>
  <si>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</si>
  <si>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</si>
  <si>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</si>
  <si>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</si>
  <si>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</si>
  <si>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</si>
  <si>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</si>
  <si>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</si>
  <si>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</si>
  <si>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</si>
  <si>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</si>
  <si>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</si>
  <si>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</si>
  <si>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</si>
  <si>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</si>
  <si>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</si>
  <si>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</si>
  <si>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</si>
  <si>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</si>
  <si>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</si>
  <si>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</si>
  <si>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</si>
  <si>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</si>
  <si>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</si>
  <si>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</si>
  <si>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</si>
  <si>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</si>
  <si>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</si>
  <si>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</si>
  <si>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</si>
  <si>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</si>
  <si>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</si>
  <si>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</si>
  <si>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</si>
  <si>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</si>
  <si>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</si>
  <si>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</si>
  <si>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</si>
  <si>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</si>
  <si>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</si>
  <si>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</si>
  <si>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</si>
  <si>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</si>
  <si>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</si>
  <si>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</si>
  <si>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</si>
  <si>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</si>
  <si>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</si>
  <si>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</si>
  <si>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</si>
  <si>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</si>
  <si>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</si>
  <si>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</si>
  <si>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</si>
  <si>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</si>
  <si>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</si>
  <si>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</si>
  <si>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</si>
  <si>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</si>
  <si>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</si>
  <si>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</si>
  <si>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</si>
  <si>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</si>
  <si>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</si>
  <si>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</si>
  <si>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</si>
  <si>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</si>
  <si>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</si>
  <si>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</si>
  <si>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</si>
  <si>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</si>
  <si>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</si>
  <si>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</si>
  <si>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</si>
  <si>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</si>
  <si>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</si>
  <si>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</si>
  <si>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</si>
  <si>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</si>
  <si>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</si>
  <si>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</si>
  <si>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</si>
  <si>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</si>
  <si>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</si>
  <si>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</si>
  <si>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</si>
  <si>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</si>
  <si>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</si>
  <si>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</si>
  <si>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</si>
  <si>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</si>
  <si>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</si>
  <si>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</si>
  <si>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</si>
  <si>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</si>
  <si>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</si>
  <si>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</si>
  <si>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</si>
  <si>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</si>
  <si>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</si>
  <si>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</si>
  <si>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</si>
  <si>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</si>
  <si>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</si>
  <si>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</si>
  <si>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</si>
  <si>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</si>
  <si>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</si>
  <si>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</si>
  <si>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</si>
  <si>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</si>
  <si>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</si>
  <si>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</si>
  <si>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</si>
  <si>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</si>
  <si>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</si>
  <si>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</si>
  <si>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</si>
  <si>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</si>
  <si>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</si>
  <si>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</si>
  <si>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</si>
  <si>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</si>
  <si>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</si>
  <si>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</si>
  <si>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</si>
  <si>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</si>
  <si>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</si>
  <si>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</si>
  <si>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</si>
  <si>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</si>
  <si>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</si>
  <si>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</si>
  <si>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</si>
  <si>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</si>
  <si>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</si>
  <si>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</si>
  <si>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</si>
  <si>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</si>
  <si>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</si>
  <si>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</si>
  <si>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</si>
  <si>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</si>
  <si>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</si>
  <si>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</si>
  <si>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</si>
  <si>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</si>
  <si>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</si>
  <si>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</si>
  <si>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</si>
  <si>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</si>
  <si>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</si>
  <si>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</si>
  <si>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</si>
  <si>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</si>
  <si>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</si>
  <si>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</si>
  <si>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</si>
  <si>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</si>
  <si>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</si>
  <si>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</si>
  <si>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</si>
  <si>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</si>
  <si>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</si>
  <si>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</si>
  <si>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</si>
  <si>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</si>
  <si>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</si>
  <si>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</si>
  <si>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</si>
  <si>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</si>
  <si>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</si>
  <si>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</si>
  <si>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</si>
  <si>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</si>
  <si>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</si>
  <si>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</si>
  <si>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</si>
  <si>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</si>
  <si>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</si>
  <si>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</si>
  <si>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</si>
  <si>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</si>
  <si>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</si>
  <si>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</si>
  <si>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</si>
  <si>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</si>
  <si>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</si>
  <si>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</si>
  <si>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</si>
  <si>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</si>
  <si>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</si>
  <si>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</si>
  <si>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</si>
  <si>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</si>
  <si>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</si>
  <si>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</si>
  <si>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</si>
  <si>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</si>
  <si>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</si>
  <si>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</si>
  <si>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</si>
  <si>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</si>
  <si>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</si>
  <si>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</si>
  <si>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</si>
  <si>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</si>
  <si>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</si>
  <si>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</si>
  <si>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</si>
  <si>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</si>
  <si>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</si>
  <si>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</si>
  <si>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</si>
  <si>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</si>
  <si>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</si>
  <si>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</si>
  <si>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</si>
  <si>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</si>
  <si>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</si>
  <si>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</si>
  <si>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</si>
  <si>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</si>
  <si>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</si>
  <si>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</si>
  <si>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</si>
  <si>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</si>
  <si>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</si>
  <si>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</si>
  <si>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</si>
  <si>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</si>
  <si>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</si>
  <si>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</si>
  <si>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</si>
  <si>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</si>
  <si>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</si>
  <si>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</si>
  <si>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</si>
  <si>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</si>
  <si>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</si>
  <si>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</si>
  <si>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</si>
  <si>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</si>
  <si>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</si>
  <si>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</si>
  <si>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</si>
  <si>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</si>
  <si>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</si>
  <si>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</si>
  <si>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</si>
  <si>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</si>
  <si>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</si>
  <si>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</si>
  <si>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</si>
  <si>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</si>
  <si>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</si>
  <si>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</si>
  <si>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</si>
  <si>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</si>
  <si>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</si>
  <si>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</si>
  <si>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</si>
  <si>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</si>
  <si>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</si>
  <si>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</si>
  <si>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</si>
  <si>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</si>
  <si>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</si>
  <si>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</si>
  <si>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</si>
  <si>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</si>
  <si>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</si>
  <si>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</si>
  <si>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</si>
  <si>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</si>
  <si>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</si>
  <si>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</si>
  <si>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</si>
  <si>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</si>
  <si>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</si>
  <si>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</si>
  <si>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</si>
  <si>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</si>
  <si>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</si>
  <si>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</si>
  <si>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</si>
  <si>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</si>
  <si>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</si>
  <si>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</si>
  <si>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</si>
  <si>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</si>
  <si>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</si>
  <si>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</si>
  <si>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</si>
  <si>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</si>
  <si>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</si>
  <si>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</si>
  <si>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</si>
  <si>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</si>
  <si>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</si>
  <si>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</si>
  <si>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</si>
  <si>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</si>
  <si>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</si>
  <si>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</si>
  <si>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</si>
  <si>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</si>
  <si>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</si>
  <si>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</si>
  <si>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</si>
  <si>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</si>
  <si>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</si>
  <si>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</si>
  <si>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</si>
  <si>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</si>
  <si>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</si>
  <si>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</si>
  <si>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</si>
  <si>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</si>
  <si>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</si>
  <si>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</si>
  <si>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</si>
  <si>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</si>
  <si>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</si>
  <si>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</si>
  <si>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</si>
  <si>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</si>
  <si>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</si>
  <si>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</si>
  <si>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</si>
  <si>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</si>
  <si>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</si>
  <si>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</si>
  <si>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</si>
  <si>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</si>
  <si>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</si>
  <si>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</si>
  <si>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</si>
  <si>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</si>
  <si>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</si>
  <si>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</si>
  <si>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</si>
  <si>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</si>
  <si>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</si>
  <si>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</si>
  <si>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</si>
  <si>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</si>
  <si>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</si>
  <si>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</si>
  <si>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</si>
  <si>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</si>
  <si>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</si>
  <si>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</si>
  <si>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</si>
  <si>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</si>
  <si>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</si>
  <si>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</si>
  <si>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</si>
  <si>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</si>
  <si>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</si>
  <si>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</si>
  <si>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</si>
  <si>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</si>
  <si>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</si>
  <si>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</si>
  <si>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</si>
  <si>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</si>
  <si>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</si>
  <si>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</si>
  <si>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</si>
  <si>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</si>
  <si>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</si>
  <si>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</si>
  <si>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</si>
  <si>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</si>
  <si>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</si>
  <si>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</si>
  <si>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</si>
  <si>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</si>
  <si>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</si>
  <si>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</si>
  <si>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</si>
  <si>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</si>
  <si>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</si>
  <si>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</si>
  <si>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</si>
  <si>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</si>
  <si>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</si>
  <si>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</si>
  <si>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</si>
  <si>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</si>
  <si>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</si>
  <si>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</si>
  <si>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</si>
  <si>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</si>
  <si>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</si>
  <si>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</si>
  <si>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</si>
  <si>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</si>
  <si>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</si>
  <si>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</si>
  <si>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</si>
  <si>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</si>
  <si>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</si>
  <si>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</si>
  <si>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</si>
  <si>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</si>
  <si>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</si>
  <si>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</si>
  <si>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</si>
  <si>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</si>
  <si>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</si>
  <si>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</si>
  <si>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</si>
  <si>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</si>
  <si>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</si>
  <si>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</si>
  <si>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</si>
  <si>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</si>
  <si>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</si>
  <si>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</si>
  <si>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</si>
  <si>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</si>
  <si>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</si>
  <si>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</si>
  <si>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</si>
  <si>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</si>
  <si>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</si>
  <si>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</si>
  <si>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</si>
  <si>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</si>
  <si>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</si>
  <si>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</si>
  <si>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</si>
  <si>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</si>
  <si>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</si>
  <si>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</si>
  <si>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</si>
  <si>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</si>
  <si>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</si>
  <si>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</si>
  <si>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</si>
  <si>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</si>
  <si>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</si>
  <si>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</si>
  <si>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</si>
  <si>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</si>
  <si>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</si>
  <si>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</si>
  <si>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</si>
  <si>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</si>
  <si>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</si>
  <si>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</si>
  <si>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</si>
  <si>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</si>
  <si>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</si>
  <si>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</si>
  <si>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</si>
  <si>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</si>
  <si>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</si>
  <si>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</si>
  <si>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</si>
  <si>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</si>
  <si>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</si>
  <si>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</si>
  <si>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</si>
  <si>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</si>
  <si>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</si>
  <si>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</si>
  <si>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</si>
  <si>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</si>
  <si>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</si>
  <si>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</si>
  <si>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</si>
  <si>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</si>
  <si>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</si>
  <si>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</si>
  <si>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</si>
  <si>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</si>
  <si>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</si>
  <si>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</si>
  <si>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</si>
  <si>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</si>
  <si>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</si>
  <si>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</si>
  <si>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</si>
  <si>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</si>
  <si>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</si>
  <si>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</si>
  <si>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</si>
  <si>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</si>
  <si>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</si>
  <si>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</si>
  <si>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</si>
  <si>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</si>
  <si>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</si>
  <si>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</si>
  <si>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</si>
  <si>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</si>
  <si>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</si>
  <si>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</si>
  <si>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</si>
  <si>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</si>
  <si>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</si>
  <si>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</si>
  <si>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</si>
  <si>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</si>
  <si>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</si>
  <si>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</si>
  <si>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</si>
  <si>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</si>
  <si>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</si>
  <si>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</si>
  <si>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</si>
  <si>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</si>
  <si>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</si>
  <si>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</si>
  <si>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</si>
  <si>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</si>
  <si>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</si>
  <si>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</si>
  <si>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</si>
  <si>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</si>
  <si>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</si>
  <si>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</si>
  <si>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</si>
  <si>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</si>
  <si>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</si>
  <si>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</si>
  <si>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</si>
  <si>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</si>
  <si>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</si>
  <si>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</si>
  <si>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</si>
  <si>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</si>
  <si>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</si>
  <si>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</si>
  <si>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</si>
  <si>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</si>
  <si>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</si>
  <si>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</si>
  <si>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</si>
  <si>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</si>
  <si>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</si>
  <si>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</si>
  <si>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</si>
  <si>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</si>
  <si>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</si>
  <si>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</si>
  <si>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</si>
  <si>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</si>
  <si>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</si>
  <si>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</si>
  <si>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</si>
  <si>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</si>
  <si>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</si>
  <si>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</si>
  <si>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</si>
  <si>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</si>
  <si>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</si>
  <si>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</si>
  <si>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</si>
  <si>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</si>
  <si>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</si>
  <si>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</si>
  <si>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</si>
  <si>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</si>
  <si>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</si>
  <si>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</si>
  <si>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</si>
  <si>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</si>
  <si>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</si>
  <si>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</si>
  <si>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</si>
  <si>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</si>
  <si>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</si>
  <si>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</si>
  <si>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</si>
  <si>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</si>
  <si>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</si>
  <si>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</si>
  <si>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</si>
  <si>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</si>
  <si>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</si>
  <si>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</si>
  <si>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</si>
  <si>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</si>
  <si>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</si>
  <si>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</si>
  <si>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</si>
  <si>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</si>
  <si>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</si>
  <si>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</si>
  <si>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</si>
  <si>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</si>
  <si>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</si>
  <si>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</si>
  <si>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</si>
  <si>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</si>
  <si>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</si>
  <si>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</si>
  <si>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</si>
  <si>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</si>
  <si>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</si>
  <si>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</si>
  <si>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</si>
  <si>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</si>
  <si>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</si>
  <si>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</si>
  <si>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</si>
  <si>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</si>
  <si>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</si>
  <si>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</si>
  <si>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</si>
  <si>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</si>
  <si>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</si>
  <si>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</si>
  <si>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</si>
  <si>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</si>
  <si>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</si>
  <si>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</si>
  <si>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</si>
  <si>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</si>
  <si>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</si>
  <si>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</si>
  <si>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</si>
  <si>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</si>
  <si>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</si>
  <si>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</si>
  <si>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</si>
  <si>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</si>
  <si>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</si>
  <si>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</si>
  <si>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</si>
  <si>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</si>
  <si>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</si>
  <si>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</si>
  <si>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</si>
  <si>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</si>
  <si>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</si>
  <si>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</si>
  <si>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</si>
  <si>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</si>
  <si>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</si>
  <si>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</si>
  <si>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</si>
  <si>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</si>
  <si>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</si>
  <si>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</si>
  <si>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</si>
  <si>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</si>
  <si>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</si>
  <si>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</si>
  <si>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</si>
  <si>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</si>
  <si>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</si>
  <si>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</si>
  <si>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</si>
  <si>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</si>
  <si>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</si>
  <si>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</si>
  <si>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</si>
  <si>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</si>
  <si>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</si>
  <si>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</si>
  <si>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</si>
  <si>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</si>
  <si>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</si>
  <si>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</si>
  <si>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</si>
  <si>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</si>
  <si>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</si>
  <si>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</si>
  <si>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</si>
  <si>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</si>
  <si>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</si>
  <si>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</si>
  <si>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</si>
  <si>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</si>
  <si>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</si>
  <si>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</si>
  <si>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</si>
  <si>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</si>
  <si>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</si>
  <si>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</si>
  <si>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</si>
  <si>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</si>
  <si>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</si>
  <si>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</si>
  <si>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</si>
  <si>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</si>
  <si>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</si>
  <si>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</si>
  <si>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</si>
  <si>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</si>
  <si>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</si>
  <si>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</si>
  <si>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</si>
  <si>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</si>
  <si>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</si>
  <si>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</si>
  <si>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</si>
  <si>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</si>
  <si>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</si>
  <si>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</si>
  <si>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</si>
  <si>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</si>
  <si>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</si>
  <si>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</si>
  <si>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</si>
  <si>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</si>
  <si>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</si>
  <si>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</si>
  <si>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</si>
  <si>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</si>
  <si>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</si>
  <si>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</si>
  <si>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</si>
  <si>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</si>
  <si>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</si>
  <si>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</si>
  <si>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</si>
  <si>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</si>
  <si>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</si>
  <si>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</si>
  <si>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</si>
  <si>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</si>
  <si>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</si>
  <si>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</si>
  <si>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</si>
  <si>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</si>
  <si>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</si>
  <si>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</si>
  <si>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</si>
  <si>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</si>
  <si>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</si>
  <si>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</si>
  <si>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</si>
  <si>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</si>
  <si>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</si>
  <si>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</si>
  <si>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</si>
  <si>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</si>
  <si>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</si>
  <si>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</si>
  <si>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</si>
  <si>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</si>
  <si>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</si>
  <si>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</si>
  <si>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</si>
  <si>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</si>
  <si>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</si>
  <si>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</si>
  <si>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</si>
  <si>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</si>
  <si>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</si>
  <si>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</si>
  <si>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</si>
  <si>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</si>
  <si>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</si>
  <si>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</si>
  <si>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</si>
  <si>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</si>
  <si>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</si>
  <si>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</si>
  <si>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</si>
  <si>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</si>
  <si>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</si>
  <si>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</si>
  <si>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</si>
  <si>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</si>
  <si>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</si>
  <si>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</si>
  <si>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</si>
  <si>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</si>
  <si>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</si>
  <si>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</si>
  <si>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</si>
  <si>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</si>
  <si>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</si>
  <si>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</si>
  <si>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</si>
  <si>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</si>
  <si>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</si>
  <si>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</si>
  <si>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</si>
  <si>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</si>
  <si>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</si>
  <si>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</si>
  <si>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</si>
  <si>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</si>
  <si>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</si>
  <si>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</si>
  <si>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</si>
  <si>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</si>
  <si>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</si>
  <si>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</si>
  <si>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</si>
  <si>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</si>
  <si>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</si>
  <si>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</si>
  <si>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</si>
  <si>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</si>
  <si>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</si>
  <si>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</si>
  <si>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</si>
  <si>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</si>
  <si>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</si>
  <si>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</si>
  <si>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</si>
  <si>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</si>
  <si>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</si>
  <si>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</si>
  <si>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</si>
  <si>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</si>
  <si>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</si>
  <si>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</si>
  <si>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</si>
  <si>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</si>
  <si>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</si>
  <si>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</si>
  <si>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</si>
  <si>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</si>
  <si>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</si>
  <si>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</si>
  <si>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</si>
  <si>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</si>
  <si>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</si>
  <si>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</si>
  <si>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</si>
  <si>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</si>
  <si>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</si>
  <si>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</si>
  <si>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</si>
  <si>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</si>
  <si>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</si>
  <si>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</si>
  <si>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</si>
  <si>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</si>
  <si>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</si>
  <si>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</si>
  <si>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</si>
  <si>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</si>
  <si>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</si>
  <si>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</si>
  <si>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</si>
  <si>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</si>
  <si>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</si>
  <si>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</si>
  <si>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</si>
  <si>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</si>
  <si>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</si>
  <si>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</si>
  <si>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</si>
  <si>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</si>
  <si>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</si>
  <si>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</si>
  <si>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</si>
  <si>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</si>
  <si>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</si>
  <si>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</si>
  <si>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</si>
  <si>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</si>
  <si>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</si>
  <si>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</si>
  <si>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</si>
  <si>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</si>
  <si>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</si>
  <si>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</si>
  <si>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</si>
  <si>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</si>
  <si>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</si>
  <si>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</si>
  <si>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</si>
  <si>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</si>
  <si>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</si>
  <si>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</si>
  <si>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</si>
  <si>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</si>
  <si>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</si>
  <si>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</si>
  <si>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</si>
  <si>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</si>
  <si>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</si>
  <si>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</si>
  <si>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</si>
  <si>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</si>
  <si>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</si>
  <si>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</si>
  <si>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</si>
  <si>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</si>
  <si>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</si>
  <si>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</si>
  <si>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</si>
  <si>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</si>
  <si>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</si>
  <si>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</si>
  <si>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</si>
  <si>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</si>
  <si>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</si>
  <si>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</si>
  <si>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</si>
  <si>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</si>
  <si>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</si>
  <si>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</si>
  <si>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</si>
  <si>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</si>
  <si>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</si>
  <si>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</si>
  <si>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</si>
  <si>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</si>
  <si>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</si>
  <si>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</si>
  <si>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</si>
  <si>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</si>
  <si>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</si>
  <si>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</si>
  <si>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</si>
  <si>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</si>
  <si>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</si>
  <si>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</si>
  <si>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</si>
  <si>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</si>
  <si>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</si>
  <si>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</si>
  <si>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</si>
  <si>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</si>
  <si>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</si>
  <si>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</si>
  <si>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</si>
  <si>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</si>
  <si>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</si>
  <si>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</si>
  <si>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</si>
  <si>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</si>
  <si>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</si>
  <si>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</si>
  <si>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</si>
  <si>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</si>
  <si>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</si>
  <si>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</si>
  <si>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</si>
  <si>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</si>
  <si>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</si>
  <si>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</si>
  <si>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</si>
  <si>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</si>
  <si>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</si>
  <si>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</si>
  <si>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</si>
  <si>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</si>
  <si>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</si>
  <si>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</si>
  <si>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</si>
  <si>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</si>
  <si>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</si>
  <si>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</si>
  <si>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</si>
  <si>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</si>
  <si>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</si>
  <si>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</si>
  <si>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</si>
  <si>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</si>
  <si>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</si>
  <si>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</si>
  <si>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</si>
  <si>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</si>
  <si>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</si>
  <si>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</si>
  <si>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</si>
  <si>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</si>
  <si>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</si>
  <si>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</si>
  <si>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</si>
  <si>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</si>
  <si>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</si>
  <si>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</si>
  <si>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</si>
  <si>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</si>
  <si>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</si>
  <si>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</si>
  <si>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</si>
  <si>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</si>
  <si>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</si>
  <si>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</si>
  <si>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</si>
  <si>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</si>
  <si>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</si>
  <si>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</si>
  <si>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</si>
  <si>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</si>
  <si>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</si>
  <si>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</si>
  <si>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</si>
  <si>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</si>
  <si>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</si>
  <si>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</si>
  <si>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</si>
  <si>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</si>
  <si>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</si>
  <si>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</si>
  <si>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</si>
  <si>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</si>
  <si>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</si>
  <si>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</si>
  <si>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</si>
  <si>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</si>
  <si>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</si>
  <si>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</si>
  <si>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</si>
  <si>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</si>
  <si>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</si>
  <si>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</si>
  <si>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</si>
  <si>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</si>
  <si>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</si>
  <si>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</si>
  <si>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</si>
  <si>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</si>
  <si>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</si>
  <si>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</si>
  <si>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</si>
  <si>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</si>
  <si>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</si>
  <si>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</si>
  <si>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</si>
  <si>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</si>
  <si>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</si>
  <si>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</si>
  <si>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</si>
  <si>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</si>
  <si>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</si>
  <si>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</si>
  <si>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</si>
  <si>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</si>
  <si>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</si>
  <si>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</si>
  <si>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</si>
  <si>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</si>
  <si>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</si>
  <si>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</si>
  <si>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</si>
  <si>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</si>
  <si>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</si>
  <si>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</si>
  <si>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</si>
  <si>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</si>
  <si>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</si>
  <si>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</si>
  <si>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</si>
  <si>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</si>
  <si>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</si>
  <si>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</si>
  <si>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</si>
  <si>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</si>
  <si>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</si>
  <si>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</si>
  <si>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</si>
  <si>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</si>
  <si>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</si>
  <si>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</si>
  <si>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</si>
  <si>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</si>
  <si>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</si>
  <si>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</si>
  <si>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</si>
  <si>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</si>
  <si>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</si>
  <si>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</si>
  <si>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</si>
  <si>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</si>
  <si>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</si>
  <si>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</si>
  <si>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</si>
  <si>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</si>
  <si>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</si>
  <si>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</si>
  <si>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</si>
  <si>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</si>
  <si>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</si>
  <si>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</si>
  <si>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</si>
  <si>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</si>
  <si>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</si>
  <si>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</si>
  <si>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</si>
  <si>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</si>
  <si>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</si>
  <si>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</si>
  <si>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</si>
  <si>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</si>
  <si>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</si>
  <si>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</si>
  <si>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</si>
  <si>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</si>
  <si>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</si>
  <si>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</si>
  <si>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</si>
  <si>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</si>
  <si>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</si>
  <si>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</si>
  <si>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</si>
  <si>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</si>
  <si>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</si>
  <si>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</si>
  <si>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</si>
  <si>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</si>
  <si>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</si>
  <si>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</si>
  <si>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</si>
  <si>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</si>
  <si>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</si>
  <si>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</si>
  <si>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</si>
  <si>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</si>
  <si>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</si>
  <si>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</si>
  <si>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</si>
  <si>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</si>
  <si>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</si>
  <si>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</si>
  <si>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</si>
  <si>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</si>
  <si>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</si>
  <si>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</si>
  <si>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</si>
  <si>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</si>
  <si>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</si>
  <si>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</si>
  <si>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</si>
  <si>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</si>
  <si>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</si>
  <si>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</si>
  <si>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</si>
  <si>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</si>
  <si>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</si>
  <si>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</si>
  <si>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</si>
  <si>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</si>
  <si>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</si>
  <si>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</si>
  <si>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</si>
  <si>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</si>
  <si>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</si>
  <si>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</si>
  <si>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</si>
  <si>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</si>
  <si>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</si>
  <si>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</si>
  <si>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</si>
  <si>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</si>
  <si>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</si>
  <si>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</si>
  <si>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</si>
  <si>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</si>
  <si>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</si>
  <si>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</si>
  <si>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</si>
  <si>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</si>
  <si>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</si>
  <si>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</si>
  <si>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</si>
  <si>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</si>
  <si>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</si>
  <si>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</si>
  <si>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</si>
  <si>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</si>
  <si>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</si>
  <si>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</si>
  <si>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</si>
  <si>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</si>
  <si>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</si>
  <si>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</si>
  <si>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</si>
  <si>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</si>
  <si>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</si>
  <si>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</si>
  <si>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</si>
  <si>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</si>
  <si>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</si>
  <si>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</si>
  <si>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</si>
  <si>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</si>
  <si>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</si>
  <si>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</si>
  <si>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</si>
  <si>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</si>
  <si>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</si>
  <si>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</si>
  <si>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</si>
  <si>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</si>
  <si>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</si>
  <si>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</si>
  <si>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</si>
  <si>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</si>
  <si>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</si>
  <si>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</si>
  <si>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</si>
  <si>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</si>
  <si>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</si>
  <si>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</si>
  <si>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</si>
  <si>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</si>
  <si>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</si>
  <si>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</si>
  <si>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</si>
  <si>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</si>
  <si>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</si>
  <si>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</si>
  <si>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</si>
  <si>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</si>
  <si>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</si>
  <si>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</si>
  <si>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</si>
  <si>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</si>
  <si>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</si>
  <si>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</si>
  <si>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</si>
  <si>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</si>
  <si>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</si>
  <si>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</si>
  <si>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</si>
  <si>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</si>
  <si>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</si>
  <si>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</si>
  <si>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</si>
  <si>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</si>
  <si>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</si>
  <si>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</si>
  <si>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</si>
  <si>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</si>
  <si>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</si>
  <si>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</si>
  <si>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</si>
  <si>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</si>
  <si>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</si>
  <si>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</si>
  <si>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</si>
  <si>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</si>
  <si>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</si>
  <si>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</si>
  <si>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</si>
  <si>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</si>
  <si>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</si>
  <si>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</si>
  <si>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</si>
  <si>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</si>
  <si>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</si>
  <si>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</si>
  <si>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</si>
  <si>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</si>
  <si>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</si>
  <si>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</si>
  <si>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</si>
  <si>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</si>
  <si>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</si>
  <si>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</si>
  <si>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</si>
  <si>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</si>
  <si>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</si>
  <si>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</si>
  <si>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</si>
  <si>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</si>
  <si>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</si>
  <si>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</si>
  <si>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</si>
  <si>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</si>
  <si>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</si>
  <si>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</si>
  <si>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</si>
  <si>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</si>
  <si>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</si>
  <si>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</si>
  <si>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</si>
  <si>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</si>
  <si>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</si>
  <si>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</si>
  <si>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</si>
  <si>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</si>
  <si>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</si>
  <si>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</si>
  <si>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</si>
  <si>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</si>
  <si>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</si>
  <si>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</si>
  <si>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</si>
  <si>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</si>
  <si>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</si>
  <si>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</si>
  <si>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</si>
  <si>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</si>
  <si>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</si>
  <si>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</si>
  <si>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</si>
  <si>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</si>
  <si>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</si>
  <si>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</si>
  <si>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</si>
  <si>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</si>
  <si>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</si>
  <si>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</si>
  <si>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</si>
  <si>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</si>
  <si>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</si>
  <si>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</si>
  <si>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</si>
  <si>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</si>
  <si>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</si>
  <si>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</si>
  <si>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</si>
  <si>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</si>
  <si>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</si>
  <si>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</si>
  <si>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</si>
  <si>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</si>
  <si>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</si>
  <si>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</si>
  <si>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</si>
  <si>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</si>
  <si>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</si>
  <si>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</si>
  <si>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</si>
  <si>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</si>
  <si>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</si>
  <si>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</si>
  <si>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</si>
  <si>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</si>
  <si>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</si>
  <si>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</si>
  <si>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</si>
  <si>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</si>
  <si>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</si>
  <si>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</si>
  <si>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</si>
  <si>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</si>
  <si>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</si>
  <si>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</si>
  <si>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</si>
  <si>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</si>
  <si>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</si>
  <si>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</si>
  <si>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</si>
  <si>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</si>
  <si>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</si>
  <si>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</si>
  <si>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</si>
  <si>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</si>
  <si>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</si>
  <si>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</si>
  <si>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</si>
  <si>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</si>
  <si>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</si>
  <si>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</si>
  <si>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</si>
  <si>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</si>
  <si>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</si>
  <si>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</si>
  <si>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</si>
  <si>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</si>
  <si>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</si>
  <si>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</si>
  <si>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</si>
  <si>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</si>
  <si>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</si>
  <si>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</si>
  <si>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</si>
  <si>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</si>
  <si>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</si>
  <si>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</si>
  <si>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</si>
  <si>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</si>
  <si>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</si>
  <si>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</si>
  <si>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</si>
  <si>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</si>
  <si>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</si>
  <si>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</si>
  <si>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</si>
  <si>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</si>
  <si>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</si>
  <si>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</si>
  <si>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</si>
  <si>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</si>
  <si>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</si>
  <si>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</si>
  <si>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</si>
  <si>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</si>
  <si>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</si>
  <si>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</si>
  <si>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</si>
  <si>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</si>
  <si>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</si>
  <si>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</si>
  <si>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</si>
  <si>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</si>
  <si>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</si>
  <si>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</si>
  <si>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</si>
  <si>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</si>
  <si>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</si>
  <si>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</si>
  <si>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</si>
  <si>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</si>
  <si>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</si>
  <si>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</si>
  <si>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</si>
  <si>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</si>
  <si>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</si>
  <si>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</si>
  <si>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</si>
  <si>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</si>
  <si>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</si>
  <si>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</si>
  <si>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</si>
  <si>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</si>
  <si>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</si>
  <si>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</si>
  <si>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</si>
  <si>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</si>
  <si>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</si>
  <si>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</si>
  <si>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</si>
  <si>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</si>
  <si>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</si>
  <si>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</si>
  <si>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</si>
  <si>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</si>
  <si>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</si>
  <si>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</si>
  <si>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</si>
  <si>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</si>
  <si>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</si>
  <si>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</si>
  <si>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</si>
  <si>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</si>
  <si>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</si>
  <si>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</si>
  <si>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</si>
  <si>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</si>
  <si>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</si>
  <si>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</si>
  <si>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</si>
  <si>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</si>
  <si>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</si>
  <si>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</si>
  <si>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</si>
  <si>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</si>
  <si>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</si>
  <si>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</si>
  <si>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</si>
  <si>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</si>
  <si>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</si>
  <si>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</si>
  <si>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</si>
  <si>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</si>
  <si>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</si>
  <si>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</si>
  <si>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</si>
  <si>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</si>
  <si>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</si>
  <si>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</si>
  <si>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</si>
  <si>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</si>
  <si>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</si>
  <si>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</si>
  <si>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</si>
  <si>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</si>
  <si>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</si>
  <si>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</si>
  <si>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</si>
  <si>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</si>
  <si>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</si>
  <si>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</si>
  <si>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</si>
  <si>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</si>
  <si>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</si>
  <si>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</si>
  <si>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</si>
  <si>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</si>
  <si>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</si>
  <si>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</si>
  <si>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</si>
  <si>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</si>
  <si>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</si>
  <si>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</si>
  <si>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</si>
  <si>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</si>
  <si>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</si>
  <si>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</si>
  <si>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</si>
  <si>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</si>
  <si>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</si>
  <si>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</si>
  <si>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</si>
  <si>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</si>
  <si>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</si>
  <si>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</si>
  <si>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</si>
  <si>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</si>
  <si>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</si>
  <si>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</si>
  <si>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</si>
  <si>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</si>
  <si>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</si>
  <si>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</si>
  <si>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</si>
  <si>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</si>
  <si>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</si>
  <si>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</si>
  <si>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</si>
  <si>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</si>
  <si>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</si>
  <si>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</si>
  <si>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</si>
  <si>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</si>
  <si>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</si>
  <si>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</si>
  <si>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</si>
  <si>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</si>
  <si>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</si>
  <si>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</si>
  <si>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</si>
  <si>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</si>
  <si>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</si>
  <si>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</si>
  <si>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</si>
  <si>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</si>
  <si>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</si>
  <si>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</si>
  <si>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</si>
  <si>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</si>
  <si>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</si>
  <si>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</si>
  <si>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</si>
  <si>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</si>
  <si>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</si>
  <si>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</si>
  <si>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</si>
  <si>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</si>
  <si>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</si>
  <si>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</si>
  <si>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</si>
  <si>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</si>
  <si>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</si>
  <si>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</si>
  <si>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</si>
  <si>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</si>
  <si>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</si>
  <si>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</si>
  <si>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</si>
  <si>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</si>
  <si>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</si>
  <si>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</si>
  <si>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</si>
  <si>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</si>
  <si>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</si>
  <si>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</si>
  <si>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</si>
  <si>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</si>
  <si>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</si>
  <si>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</si>
  <si>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</si>
  <si>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</si>
  <si>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</si>
  <si>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</si>
  <si>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</si>
  <si>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</si>
  <si>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</si>
  <si>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</si>
  <si>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</si>
  <si>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</si>
  <si>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</si>
  <si>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</si>
  <si>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</si>
  <si>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</si>
  <si>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</si>
  <si>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</si>
  <si>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</si>
  <si>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</si>
  <si>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</si>
  <si>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</si>
  <si>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</si>
  <si>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</si>
  <si>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</si>
  <si>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</si>
  <si>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</si>
  <si>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</si>
  <si>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</si>
  <si>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</si>
  <si>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</si>
  <si>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</si>
  <si>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</si>
  <si>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</si>
  <si>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</si>
  <si>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</si>
  <si>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</si>
  <si>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</si>
  <si>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</si>
  <si>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</si>
  <si>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</si>
  <si>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</si>
  <si>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</si>
  <si>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</si>
  <si>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</si>
  <si>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</si>
  <si>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</si>
  <si>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</si>
  <si>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</si>
  <si>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</si>
  <si>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</si>
  <si>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</si>
  <si>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</si>
  <si>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</si>
  <si>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</si>
  <si>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</si>
  <si>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</si>
  <si>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</si>
  <si>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</si>
  <si>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</si>
  <si>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</si>
  <si>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</si>
  <si>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</si>
  <si>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</si>
  <si>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</si>
  <si>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</si>
  <si>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</si>
  <si>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</si>
  <si>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</si>
  <si>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</si>
  <si>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</si>
  <si>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</si>
  <si>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</si>
  <si>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</si>
  <si>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</si>
  <si>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</si>
  <si>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</si>
  <si>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</si>
  <si>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</si>
  <si>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</si>
  <si>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</si>
  <si>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</si>
  <si>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</si>
  <si>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</si>
  <si>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</si>
  <si>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</si>
  <si>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</si>
  <si>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</si>
  <si>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</si>
  <si>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</si>
  <si>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</si>
  <si>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</si>
  <si>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</si>
  <si>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</si>
  <si>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</si>
  <si>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</si>
  <si>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</si>
  <si>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</si>
  <si>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</si>
  <si>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</si>
  <si>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</si>
  <si>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</si>
  <si>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</si>
  <si>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</si>
  <si>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</si>
  <si>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</si>
  <si>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</si>
  <si>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</si>
  <si>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</si>
  <si>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</si>
  <si>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</si>
  <si>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</si>
  <si>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</si>
  <si>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</si>
  <si>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</si>
  <si>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</si>
  <si>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</si>
  <si>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</si>
  <si>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</si>
  <si>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</si>
  <si>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</si>
  <si>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</si>
  <si>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</si>
  <si>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</si>
  <si>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</si>
  <si>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</si>
  <si>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</si>
  <si>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</si>
  <si>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</si>
  <si>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</si>
  <si>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</si>
  <si>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</si>
  <si>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</si>
  <si>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</si>
  <si>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</si>
  <si>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</si>
  <si>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</si>
  <si>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</si>
  <si>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</si>
  <si>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</si>
  <si>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</si>
  <si>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</si>
  <si>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</si>
  <si>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</si>
  <si>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</si>
  <si>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</si>
  <si>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</si>
  <si>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</si>
  <si>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</si>
  <si>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</si>
  <si>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</si>
  <si>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</si>
  <si>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</si>
  <si>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</si>
  <si>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</si>
  <si>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</si>
  <si>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</si>
  <si>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</si>
  <si>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</si>
  <si>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</si>
  <si>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</si>
  <si>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</si>
  <si>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</si>
  <si>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</si>
  <si>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</si>
  <si>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</si>
  <si>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</si>
  <si>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</si>
  <si>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</si>
  <si>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</si>
  <si>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</si>
  <si>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</si>
  <si>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</si>
  <si>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</si>
  <si>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</si>
  <si>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</si>
  <si>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</si>
  <si>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</si>
  <si>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</si>
  <si>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</si>
  <si>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</si>
  <si>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</si>
  <si>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</si>
  <si>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</si>
  <si>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</si>
  <si>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</si>
  <si>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</si>
  <si>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</si>
  <si>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</si>
  <si>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</si>
  <si>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</si>
  <si>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</si>
  <si>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</si>
  <si>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</si>
  <si>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</si>
  <si>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</si>
  <si>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</si>
  <si>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</si>
  <si>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</si>
  <si>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</si>
  <si>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</si>
  <si>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</si>
  <si>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</si>
  <si>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</si>
  <si>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</si>
  <si>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</si>
  <si>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</si>
  <si>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</si>
  <si>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</si>
  <si>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</si>
  <si>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</si>
  <si>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</si>
  <si>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</si>
  <si>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</si>
  <si>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</si>
  <si>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</si>
  <si>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</si>
  <si>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</si>
  <si>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</si>
  <si>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</si>
  <si>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</si>
  <si>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</si>
  <si>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</si>
  <si>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</si>
  <si>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</si>
  <si>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</si>
  <si>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</si>
  <si>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</si>
  <si>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</si>
  <si>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</si>
  <si>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</si>
  <si>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</si>
  <si>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</si>
  <si>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</si>
  <si>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</si>
  <si>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</si>
  <si>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</si>
  <si>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</si>
  <si>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</si>
  <si>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</si>
  <si>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</si>
  <si>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</si>
  <si>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</si>
  <si>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</si>
  <si>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</si>
  <si>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</si>
  <si>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</si>
  <si>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</si>
  <si>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</si>
  <si>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</si>
  <si>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</si>
  <si>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</si>
  <si>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</si>
  <si>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</si>
  <si>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</si>
  <si>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</si>
  <si>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</si>
  <si>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</si>
  <si>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</si>
  <si>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</si>
  <si>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</si>
  <si>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</si>
  <si>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</si>
  <si>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</si>
  <si>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</si>
  <si>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</si>
  <si>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</si>
  <si>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</si>
  <si>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</si>
  <si>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</si>
  <si>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</si>
  <si>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</si>
  <si>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</si>
  <si>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</si>
  <si>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</si>
  <si>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</si>
  <si>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</si>
  <si>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</si>
  <si>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</si>
  <si>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</si>
  <si>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</si>
  <si>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</si>
  <si>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</si>
  <si>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</si>
  <si>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</si>
  <si>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</si>
  <si>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</si>
  <si>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</si>
  <si>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</si>
  <si>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</si>
  <si>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</si>
  <si>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</si>
  <si>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</si>
  <si>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</si>
  <si>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</si>
  <si>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</si>
  <si>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</si>
  <si>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</si>
  <si>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</si>
  <si>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</si>
  <si>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</si>
  <si>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</si>
  <si>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</si>
  <si>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</si>
  <si>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</si>
  <si>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</si>
  <si>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</si>
  <si>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</si>
  <si>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</si>
  <si>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</si>
  <si>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</si>
  <si>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</si>
  <si>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</si>
  <si>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</si>
  <si>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</si>
  <si>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</si>
  <si>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</si>
  <si>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</si>
  <si>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</si>
  <si>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</si>
  <si>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</si>
  <si>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</si>
  <si>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</si>
  <si>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</si>
  <si>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</si>
  <si>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</si>
  <si>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</si>
  <si>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</si>
  <si>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</si>
  <si>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</si>
  <si>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</si>
  <si>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</si>
  <si>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</si>
  <si>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</si>
  <si>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</si>
  <si>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</si>
  <si>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</si>
  <si>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</si>
  <si>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</si>
  <si>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</si>
  <si>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</si>
  <si>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</si>
  <si>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</si>
  <si>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</si>
  <si>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</si>
  <si>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</si>
  <si>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</si>
  <si>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</si>
  <si>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</si>
  <si>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</si>
  <si>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</si>
  <si>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</si>
  <si>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</si>
  <si>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</si>
  <si>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</si>
  <si>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</si>
  <si>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</si>
  <si>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</si>
  <si>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</si>
  <si>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</si>
  <si>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</si>
  <si>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</si>
  <si>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</si>
  <si>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</si>
  <si>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</si>
  <si>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</si>
  <si>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</si>
  <si>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</si>
  <si>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</si>
  <si>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</si>
  <si>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</si>
  <si>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</si>
  <si>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</si>
  <si>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</si>
  <si>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</si>
  <si>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</si>
  <si>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</si>
  <si>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</si>
  <si>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</si>
  <si>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</si>
  <si>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</si>
  <si>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</si>
  <si>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</si>
  <si>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</si>
  <si>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</si>
  <si>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</si>
  <si>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</si>
  <si>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</si>
  <si>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</si>
  <si>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</si>
  <si>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</si>
  <si>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</si>
  <si>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</si>
  <si>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</si>
  <si>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</si>
  <si>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</si>
  <si>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</si>
  <si>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</si>
  <si>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</si>
  <si>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</si>
  <si>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</si>
  <si>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</si>
  <si>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</si>
  <si>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</si>
  <si>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</si>
  <si>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</si>
  <si>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</si>
  <si>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</si>
  <si>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</si>
  <si>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</si>
  <si>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</si>
  <si>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</si>
  <si>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</si>
  <si>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</si>
  <si>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</si>
  <si>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</si>
  <si>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</si>
  <si>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</si>
  <si>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</si>
  <si>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</si>
  <si>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</si>
  <si>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</si>
  <si>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</si>
  <si>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</si>
  <si>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</si>
  <si>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</si>
  <si>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</si>
  <si>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</si>
  <si>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</si>
  <si>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</si>
  <si>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</si>
  <si>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</si>
  <si>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</si>
  <si>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</si>
  <si>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</si>
  <si>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</si>
  <si>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</si>
  <si>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</si>
  <si>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</si>
  <si>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</si>
  <si>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</si>
  <si>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</si>
  <si>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</si>
  <si>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</si>
  <si>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</si>
  <si>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</si>
  <si>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</si>
  <si>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</si>
  <si>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</si>
  <si>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</si>
  <si>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</si>
  <si>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</si>
  <si>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</si>
  <si>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</si>
  <si>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</si>
  <si>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</si>
  <si>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</si>
  <si>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</si>
  <si>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</si>
  <si>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</si>
  <si>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</si>
  <si>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</si>
  <si>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</si>
  <si>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</si>
  <si>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</si>
  <si>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</si>
  <si>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</si>
  <si>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</si>
  <si>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</si>
  <si>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</si>
  <si>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</si>
  <si>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</si>
  <si>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</si>
  <si>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</si>
  <si>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</si>
  <si>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</si>
  <si>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</si>
  <si>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</si>
  <si>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</si>
  <si>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</si>
  <si>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</si>
  <si>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</si>
  <si>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</si>
  <si>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</si>
  <si>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</si>
  <si>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</si>
  <si>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</si>
  <si>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</si>
  <si>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</si>
  <si>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</si>
  <si>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</si>
  <si>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</si>
  <si>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</si>
  <si>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</si>
  <si>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</si>
  <si>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</si>
  <si>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</si>
  <si>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</si>
  <si>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</si>
  <si>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</si>
  <si>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</si>
  <si>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</si>
  <si>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</si>
  <si>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</si>
  <si>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</si>
  <si>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</si>
  <si>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</si>
  <si>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</si>
  <si>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</si>
  <si>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</si>
  <si>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</si>
  <si>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</si>
  <si>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</si>
  <si>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</si>
  <si>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</si>
  <si>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</si>
  <si>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</si>
  <si>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</si>
  <si>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</si>
  <si>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</si>
  <si>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</si>
  <si>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</si>
  <si>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</si>
  <si>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</si>
  <si>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</si>
  <si>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</si>
  <si>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</si>
  <si>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</si>
  <si>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</si>
  <si>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</si>
  <si>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</si>
  <si>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</si>
  <si>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</si>
  <si>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</si>
  <si>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</si>
  <si>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</si>
  <si>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</si>
  <si>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</si>
  <si>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</si>
  <si>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</si>
  <si>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</si>
  <si>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</si>
  <si>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</si>
  <si>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</si>
  <si>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</si>
  <si>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</si>
  <si>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</si>
  <si>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</si>
  <si>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</si>
  <si>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</si>
  <si>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</si>
  <si>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</si>
  <si>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</si>
  <si>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</si>
  <si>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</si>
  <si>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</si>
  <si>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</si>
  <si>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</si>
  <si>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</si>
  <si>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</si>
  <si>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</si>
  <si>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</si>
  <si>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</si>
  <si>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</si>
  <si>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</si>
  <si>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</si>
  <si>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</si>
  <si>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</si>
  <si>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</si>
  <si>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</si>
  <si>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</si>
  <si>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</si>
  <si>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</si>
  <si>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</si>
  <si>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</si>
  <si>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</si>
  <si>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</si>
  <si>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</si>
  <si>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</si>
  <si>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</si>
  <si>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</si>
  <si>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</si>
  <si>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</si>
  <si>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</si>
  <si>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</si>
  <si>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</si>
  <si>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</si>
  <si>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</si>
  <si>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</si>
  <si>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</si>
  <si>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</si>
  <si>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</si>
  <si>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</si>
  <si>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</si>
  <si>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</si>
  <si>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</si>
  <si>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</si>
  <si>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</si>
  <si>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</si>
  <si>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</si>
  <si>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</si>
  <si>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</si>
  <si>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</si>
  <si>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</si>
  <si>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</si>
  <si>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</si>
  <si>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</si>
  <si>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</si>
  <si>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</si>
  <si>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</si>
  <si>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</si>
  <si>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</si>
  <si>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</si>
  <si>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</si>
  <si>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</si>
  <si>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</si>
  <si>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</si>
  <si>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</si>
  <si>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</si>
  <si>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</si>
  <si>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</si>
  <si>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</si>
  <si>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</si>
  <si>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</si>
  <si>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</si>
  <si>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</si>
  <si>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</si>
  <si>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</si>
  <si>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</si>
  <si>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</si>
  <si>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</si>
  <si>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</si>
  <si>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</si>
  <si>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</si>
  <si>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</si>
  <si>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</si>
  <si>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</si>
  <si>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</si>
  <si>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</si>
  <si>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</si>
  <si>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</si>
  <si>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</si>
  <si>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</si>
  <si>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</si>
  <si>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</si>
  <si>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</si>
  <si>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</si>
  <si>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</si>
  <si>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</si>
  <si>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</si>
  <si>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</si>
  <si>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</si>
  <si>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</si>
  <si>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</si>
  <si>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</si>
  <si>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</si>
  <si>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</si>
  <si>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</si>
  <si>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</si>
  <si>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</si>
  <si>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</si>
  <si>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</si>
  <si>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</si>
  <si>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</si>
  <si>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</si>
  <si>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</si>
  <si>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</si>
  <si>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</si>
  <si>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</si>
  <si>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</si>
  <si>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</si>
  <si>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</si>
  <si>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</si>
  <si>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</si>
  <si>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</si>
  <si>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</si>
  <si>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</si>
  <si>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</si>
  <si>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</si>
  <si>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</si>
  <si>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</si>
  <si>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</si>
  <si>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</si>
  <si>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</si>
  <si>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</si>
  <si>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</si>
  <si>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</si>
  <si>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</si>
  <si>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</si>
  <si>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</si>
  <si>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</si>
  <si>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</si>
  <si>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</si>
  <si>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</si>
  <si>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</si>
  <si>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</si>
  <si>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</si>
  <si>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</si>
  <si>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</si>
  <si>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</si>
  <si>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</si>
  <si>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</si>
  <si>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</si>
  <si>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</si>
  <si>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</si>
  <si>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</si>
  <si>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</si>
  <si>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</si>
  <si>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</si>
  <si>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</si>
  <si>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</si>
  <si>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</si>
  <si>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</si>
  <si>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</si>
  <si>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</si>
  <si>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</si>
  <si>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</si>
  <si>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</si>
  <si>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</si>
  <si>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</si>
  <si>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</si>
  <si>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</si>
  <si>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</si>
  <si>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</si>
  <si>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</si>
  <si>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</si>
  <si>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</si>
  <si>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</si>
  <si>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</si>
  <si>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</si>
  <si>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</si>
  <si>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</si>
  <si>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</si>
  <si>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</si>
  <si>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</si>
  <si>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</si>
  <si>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</si>
  <si>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</si>
  <si>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</si>
  <si>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</si>
  <si>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</si>
  <si>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</si>
  <si>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</si>
  <si>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</si>
  <si>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</si>
  <si>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</si>
  <si>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</si>
  <si>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</si>
  <si>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</si>
  <si>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</si>
  <si>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</si>
  <si>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</si>
  <si>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</si>
  <si>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</si>
  <si>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</si>
  <si>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</si>
  <si>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</si>
  <si>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</si>
  <si>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</si>
  <si>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</si>
  <si>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</si>
  <si>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</si>
  <si>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</si>
  <si>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</si>
  <si>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</si>
  <si>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</si>
  <si>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</si>
  <si>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</si>
  <si>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</si>
  <si>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</si>
  <si>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</si>
  <si>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</si>
  <si>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</si>
  <si>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</si>
  <si>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</si>
  <si>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</si>
  <si>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</si>
  <si>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</si>
  <si>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</si>
  <si>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</si>
  <si>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</si>
  <si>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</si>
  <si>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</si>
  <si>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</si>
  <si>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</si>
  <si>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</si>
  <si>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</si>
  <si>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</si>
  <si>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</si>
  <si>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</si>
  <si>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</si>
  <si>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</si>
  <si>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</si>
  <si>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</si>
  <si>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</si>
  <si>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</si>
  <si>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</si>
  <si>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</si>
  <si>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</si>
  <si>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</si>
  <si>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</si>
  <si>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</si>
  <si>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</si>
  <si>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</si>
  <si>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</si>
  <si>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</si>
  <si>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</si>
  <si>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</si>
  <si>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</si>
  <si>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</si>
  <si>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</si>
  <si>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</si>
  <si>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</si>
  <si>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</si>
  <si>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</si>
  <si>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</si>
  <si>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</si>
  <si>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</si>
  <si>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</si>
  <si>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</si>
  <si>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</si>
  <si>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</si>
  <si>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</si>
  <si>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</si>
  <si>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</si>
  <si>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</si>
  <si>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</si>
  <si>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</si>
  <si>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</si>
  <si>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</si>
  <si>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</si>
  <si>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</si>
  <si>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</si>
  <si>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</si>
  <si>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</si>
  <si>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</si>
  <si>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</si>
  <si>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</si>
  <si>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</si>
  <si>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</si>
  <si>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</si>
  <si>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</si>
  <si>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</si>
  <si>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</si>
  <si>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</si>
  <si>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</si>
  <si>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</si>
  <si>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</si>
  <si>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</si>
  <si>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</si>
  <si>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</si>
  <si>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</si>
  <si>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</si>
  <si>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</si>
  <si>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</si>
  <si>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</si>
  <si>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</si>
  <si>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</si>
  <si>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</si>
  <si>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</si>
  <si>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</si>
  <si>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</si>
  <si>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</si>
  <si>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</si>
  <si>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</si>
  <si>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</si>
  <si>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</si>
  <si>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</si>
  <si>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</si>
  <si>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</si>
  <si>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</si>
  <si>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</si>
  <si>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</si>
  <si>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</si>
  <si>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</si>
  <si>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</si>
  <si>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</si>
  <si>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</si>
  <si>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</si>
  <si>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</si>
  <si>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</si>
  <si>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</si>
  <si>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</si>
  <si>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</si>
  <si>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</si>
  <si>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</si>
  <si>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</si>
  <si>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</si>
  <si>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</si>
  <si>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</si>
  <si>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</si>
  <si>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</si>
  <si>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</si>
  <si>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</si>
  <si>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</si>
  <si>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</si>
  <si>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</si>
  <si>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</si>
  <si>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</si>
  <si>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</si>
  <si>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</si>
  <si>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</si>
  <si>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</si>
  <si>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</si>
  <si>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</si>
  <si>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</si>
  <si>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</si>
  <si>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</si>
  <si>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</si>
  <si>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</si>
  <si>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</si>
  <si>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</si>
  <si>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</si>
  <si>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</si>
  <si>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</si>
  <si>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</si>
  <si>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</si>
  <si>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</si>
  <si>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</si>
  <si>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</si>
  <si>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</si>
  <si>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</si>
  <si>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</si>
  <si>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</si>
  <si>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</si>
  <si>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</si>
  <si>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</si>
  <si>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</si>
  <si>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</si>
  <si>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</si>
  <si>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</si>
  <si>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</si>
  <si>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</si>
  <si>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</si>
  <si>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</si>
  <si>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</si>
  <si>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</si>
  <si>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</si>
  <si>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</si>
  <si>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</si>
  <si>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</si>
  <si>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</si>
  <si>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</si>
  <si>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</si>
  <si>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</si>
  <si>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</si>
  <si>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</si>
  <si>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</si>
  <si>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</si>
  <si>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</si>
  <si>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</si>
  <si>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</si>
  <si>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</si>
  <si>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</si>
  <si>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</si>
  <si>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</si>
  <si>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</si>
  <si>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</si>
  <si>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</si>
  <si>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</si>
  <si>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</si>
  <si>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</si>
  <si>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</si>
  <si>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</si>
  <si>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</si>
  <si>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</si>
  <si>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</si>
  <si>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</si>
  <si>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</si>
  <si>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</si>
  <si>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</si>
  <si>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</si>
  <si>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</si>
  <si>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</si>
  <si>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</si>
  <si>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</si>
  <si>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</si>
  <si>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</si>
  <si>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</si>
  <si>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</si>
  <si>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</si>
  <si>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</si>
  <si>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</si>
  <si>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</si>
  <si>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</si>
  <si>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</si>
  <si>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</si>
  <si>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</si>
  <si>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</si>
  <si>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</si>
  <si>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</si>
  <si>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</si>
  <si>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</si>
  <si>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</si>
  <si>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</si>
  <si>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</si>
  <si>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</si>
  <si>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</si>
  <si>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</si>
  <si>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</si>
  <si>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</si>
  <si>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</si>
  <si>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</si>
  <si>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</si>
  <si>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</si>
  <si>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</si>
  <si>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</si>
  <si>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</si>
  <si>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</si>
  <si>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</si>
  <si>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</si>
  <si>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</si>
  <si>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</si>
  <si>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</si>
  <si>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</si>
  <si>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</si>
  <si>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</si>
  <si>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</si>
  <si>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</si>
  <si>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</si>
  <si>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</si>
  <si>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</si>
  <si>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</si>
  <si>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</si>
  <si>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</si>
  <si>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</si>
  <si>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</si>
  <si>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</si>
  <si>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</si>
  <si>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</si>
  <si>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</si>
  <si>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</si>
  <si>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</si>
  <si>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</si>
  <si>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</si>
  <si>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</si>
  <si>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</si>
  <si>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</si>
  <si>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</si>
  <si>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</si>
  <si>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</si>
  <si>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</si>
  <si>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</si>
  <si>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</si>
  <si>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</si>
  <si>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</si>
  <si>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</si>
  <si>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</si>
  <si>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</si>
  <si>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</si>
  <si>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</si>
  <si>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</si>
  <si>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</si>
  <si>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</si>
  <si>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</si>
  <si>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</si>
  <si>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</si>
  <si>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</si>
  <si>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</si>
  <si>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</si>
  <si>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</si>
  <si>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</si>
  <si>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</si>
  <si>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</si>
  <si>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</si>
  <si>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</si>
  <si>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</si>
  <si>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</si>
  <si>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</si>
  <si>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</si>
  <si>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</si>
  <si>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</si>
  <si>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</si>
  <si>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</si>
  <si>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</si>
  <si>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</si>
  <si>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</si>
  <si>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</si>
  <si>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</si>
  <si>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</si>
  <si>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</si>
  <si>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</si>
  <si>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</si>
  <si>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</si>
  <si>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</si>
  <si>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</si>
  <si>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</si>
  <si>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</si>
  <si>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</si>
  <si>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</si>
  <si>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</si>
  <si>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</si>
  <si>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</si>
  <si>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</si>
  <si>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</si>
  <si>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</si>
  <si>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</si>
  <si>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</si>
  <si>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</si>
  <si>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</si>
  <si>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</si>
  <si>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</si>
  <si>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</si>
  <si>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</si>
  <si>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</si>
  <si>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</si>
  <si>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</si>
  <si>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</si>
  <si>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</si>
  <si>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</si>
  <si>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</si>
  <si>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</si>
  <si>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</si>
  <si>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</si>
  <si>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</si>
  <si>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</si>
  <si>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</si>
  <si>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</si>
  <si>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</si>
  <si>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</si>
  <si>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</si>
  <si>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</si>
  <si>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</si>
  <si>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</si>
  <si>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</si>
  <si>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</si>
  <si>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</si>
  <si>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</si>
  <si>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</si>
  <si>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</si>
  <si>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</si>
  <si>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</si>
  <si>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</si>
  <si>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</si>
  <si>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</si>
  <si>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</si>
  <si>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</si>
  <si>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</si>
  <si>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</si>
  <si>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</si>
  <si>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</si>
  <si>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</si>
  <si>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</si>
  <si>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</si>
  <si>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</si>
  <si>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</si>
  <si>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</si>
  <si>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</si>
  <si>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</si>
  <si>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</si>
  <si>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</si>
  <si>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</si>
  <si>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</si>
  <si>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</si>
  <si>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</si>
  <si>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</si>
  <si>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</si>
  <si>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</si>
  <si>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</si>
  <si>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</si>
  <si>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</si>
  <si>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</si>
  <si>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</si>
  <si>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</si>
  <si>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</si>
  <si>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</si>
  <si>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</si>
  <si>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</si>
  <si>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</si>
  <si>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</si>
  <si>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</si>
  <si>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</si>
  <si>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</si>
  <si>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</si>
  <si>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</si>
  <si>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</si>
  <si>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</si>
  <si>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</si>
  <si>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</si>
  <si>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</si>
  <si>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</si>
  <si>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</si>
  <si>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</si>
  <si>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</si>
  <si>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</si>
  <si>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</si>
  <si>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</si>
  <si>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</si>
  <si>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</si>
  <si>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</si>
  <si>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</si>
  <si>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</si>
  <si>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</si>
  <si>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</si>
  <si>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</si>
  <si>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</si>
  <si>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</si>
  <si>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</si>
  <si>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</si>
  <si>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</si>
  <si>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</si>
  <si>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</si>
  <si>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</si>
  <si>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</si>
  <si>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</si>
  <si>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</si>
  <si>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</si>
  <si>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</si>
  <si>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</si>
  <si>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</si>
  <si>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</si>
  <si>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</si>
  <si>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</si>
  <si>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</si>
  <si>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</si>
  <si>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</si>
  <si>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</si>
  <si>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</si>
  <si>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</si>
  <si>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</si>
  <si>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</si>
  <si>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</si>
  <si>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</si>
  <si>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</si>
  <si>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</si>
  <si>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</si>
  <si>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</si>
  <si>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</si>
  <si>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</si>
  <si>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</si>
  <si>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</si>
  <si>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</si>
  <si>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</si>
  <si>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</si>
  <si>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</si>
  <si>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</si>
  <si>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</si>
  <si>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</si>
  <si>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</si>
  <si>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</si>
  <si>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</si>
  <si>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</si>
  <si>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</si>
  <si>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</si>
  <si>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</si>
  <si>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</si>
  <si>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</si>
  <si>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</si>
  <si>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</si>
  <si>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</si>
  <si>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</si>
  <si>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</si>
  <si>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</si>
  <si>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</si>
  <si>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</si>
  <si>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</si>
  <si>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</si>
  <si>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</si>
  <si>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</si>
  <si>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</si>
  <si>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</si>
  <si>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</si>
  <si>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</si>
  <si>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</si>
  <si>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</si>
  <si>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</si>
  <si>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</si>
  <si>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</si>
  <si>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</si>
  <si>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</si>
  <si>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</si>
  <si>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</si>
  <si>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</si>
  <si>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</si>
  <si>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</si>
  <si>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</si>
  <si>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</si>
  <si>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</si>
  <si>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</si>
  <si>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</si>
  <si>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</si>
  <si>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</si>
  <si>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</si>
  <si>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</si>
  <si>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</si>
  <si>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</si>
  <si>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</si>
  <si>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</si>
  <si>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</si>
  <si>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</si>
  <si>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</si>
  <si>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</si>
  <si>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</si>
  <si>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</si>
  <si>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</si>
  <si>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</si>
  <si>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</si>
  <si>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</si>
  <si>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</si>
  <si>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</si>
  <si>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</si>
  <si>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</si>
  <si>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</si>
  <si>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</si>
  <si>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</si>
  <si>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</si>
  <si>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</si>
  <si>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</si>
  <si>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</si>
  <si>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</si>
  <si>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</si>
  <si>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</si>
  <si>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</si>
  <si>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</si>
  <si>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</si>
  <si>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</si>
  <si>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</si>
  <si>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</si>
  <si>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</si>
  <si>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</si>
  <si>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</si>
  <si>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</si>
  <si>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</si>
  <si>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</si>
  <si>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</si>
  <si>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</si>
  <si>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</si>
  <si>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</si>
  <si>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</si>
  <si>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</si>
  <si>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</si>
  <si>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</si>
  <si>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</si>
  <si>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</si>
  <si>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</si>
  <si>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</si>
  <si>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</si>
  <si>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</si>
  <si>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</si>
  <si>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</si>
  <si>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</si>
  <si>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</si>
  <si>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</si>
  <si>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</si>
  <si>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</si>
  <si>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</si>
  <si>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</si>
  <si>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</si>
  <si>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</si>
  <si>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</si>
  <si>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</si>
  <si>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</si>
  <si>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</si>
  <si>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</si>
  <si>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</si>
  <si>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</si>
  <si>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</si>
  <si>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</si>
  <si>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</si>
  <si>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</si>
  <si>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</si>
  <si>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</si>
  <si>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</si>
  <si>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</si>
  <si>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</si>
  <si>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</si>
  <si>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</si>
  <si>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</si>
  <si>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</si>
  <si>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</si>
  <si>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</si>
  <si>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</si>
  <si>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</si>
  <si>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</si>
  <si>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</si>
  <si>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</si>
  <si>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</si>
  <si>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</si>
  <si>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</si>
  <si>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</si>
  <si>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</si>
  <si>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</si>
  <si>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</si>
  <si>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</si>
  <si>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</si>
  <si>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</si>
  <si>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</si>
  <si>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</si>
  <si>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</si>
  <si>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</si>
  <si>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</si>
  <si>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</si>
  <si>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</si>
  <si>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</si>
  <si>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</si>
  <si>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</si>
  <si>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</si>
  <si>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</si>
  <si>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</si>
  <si>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</si>
  <si>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</si>
  <si>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</si>
  <si>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</si>
  <si>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</si>
  <si>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</si>
  <si>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</si>
  <si>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</si>
  <si>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</si>
  <si>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</si>
  <si>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</si>
  <si>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</si>
  <si>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</si>
  <si>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</si>
  <si>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</si>
  <si>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</si>
  <si>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</si>
  <si>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</si>
  <si>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</si>
  <si>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</si>
  <si>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</si>
  <si>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</si>
  <si>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</si>
  <si>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</si>
  <si>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</si>
  <si>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</si>
  <si>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</si>
  <si>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</si>
  <si>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</si>
  <si>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</si>
  <si>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</si>
  <si>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</si>
  <si>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</si>
  <si>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</si>
  <si>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</si>
  <si>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</si>
  <si>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</si>
  <si>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</si>
  <si>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</si>
  <si>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</si>
  <si>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</si>
  <si>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</si>
  <si>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</si>
  <si>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</si>
  <si>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</si>
  <si>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</si>
  <si>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</si>
  <si>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</si>
  <si>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</si>
  <si>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</si>
  <si>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</si>
  <si>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</si>
  <si>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</si>
  <si>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</si>
  <si>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</si>
  <si>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</si>
  <si>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</si>
  <si>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</si>
  <si>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</si>
  <si>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</si>
  <si>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</si>
  <si>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</si>
  <si>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</si>
  <si>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</si>
  <si>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</si>
  <si>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</si>
  <si>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</si>
  <si>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</si>
  <si>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</si>
  <si>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</si>
  <si>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</si>
  <si>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</si>
  <si>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</si>
  <si>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</si>
  <si>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</si>
  <si>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</si>
  <si>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</si>
  <si>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</si>
  <si>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</si>
  <si>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</si>
  <si>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</si>
  <si>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</si>
  <si>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</si>
  <si>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</si>
  <si>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</si>
  <si>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</si>
  <si>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</si>
  <si>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</si>
  <si>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</si>
  <si>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</si>
  <si>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</si>
  <si>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</si>
  <si>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</si>
  <si>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</si>
  <si>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</si>
  <si>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</si>
  <si>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</si>
  <si>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</si>
  <si>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</si>
  <si>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</si>
  <si>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</si>
  <si>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</si>
  <si>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</si>
  <si>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</si>
  <si>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</si>
  <si>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</si>
  <si>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</si>
  <si>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</si>
  <si>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</si>
  <si>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</si>
  <si>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</si>
  <si>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</si>
  <si>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</si>
  <si>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</si>
  <si>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</si>
  <si>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</si>
  <si>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</si>
  <si>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</si>
  <si>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</si>
  <si>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</si>
  <si>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</si>
  <si>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</si>
  <si>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</si>
  <si>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</si>
  <si>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</si>
  <si>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</si>
  <si>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</si>
  <si>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</si>
  <si>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</si>
  <si>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</si>
  <si>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</si>
  <si>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</si>
  <si>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</si>
  <si>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</si>
  <si>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</si>
  <si>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</si>
  <si>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</si>
  <si>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</si>
  <si>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</si>
  <si>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</si>
  <si>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</si>
  <si>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</si>
  <si>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</si>
  <si>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</si>
  <si>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</si>
  <si>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</si>
  <si>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</si>
  <si>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</si>
  <si>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</si>
  <si>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</si>
  <si>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</si>
  <si>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</si>
  <si>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</si>
  <si>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</si>
  <si>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</si>
  <si>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</si>
  <si>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</si>
  <si>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</si>
  <si>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</si>
  <si>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</si>
  <si>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</si>
  <si>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</si>
  <si>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</si>
  <si>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</si>
  <si>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</si>
  <si>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</si>
  <si>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</si>
  <si>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</si>
  <si>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</si>
  <si>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</si>
  <si>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</si>
  <si>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</si>
  <si>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</si>
  <si>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</si>
  <si>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</si>
  <si>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</si>
  <si>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</si>
  <si>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</si>
  <si>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</si>
  <si>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</si>
  <si>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</si>
  <si>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</si>
  <si>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</si>
  <si>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</si>
  <si>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</si>
  <si>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</si>
  <si>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</si>
  <si>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</si>
  <si>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</si>
  <si>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</si>
  <si>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</si>
  <si>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</si>
  <si>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</si>
  <si>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</si>
  <si>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</si>
  <si>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</si>
  <si>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</si>
  <si>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</si>
  <si>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</si>
  <si>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</si>
  <si>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</si>
  <si>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</si>
  <si>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</si>
  <si>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</si>
  <si>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</si>
  <si>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</si>
  <si>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</si>
  <si>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</si>
  <si>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</si>
  <si>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</si>
  <si>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</si>
  <si>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</si>
  <si>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</si>
  <si>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</si>
  <si>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</si>
  <si>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</si>
  <si>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</si>
  <si>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</si>
  <si>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</si>
  <si>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</si>
  <si>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</si>
  <si>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</si>
  <si>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</si>
  <si>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</si>
  <si>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</si>
  <si>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</si>
  <si>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</si>
  <si>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</si>
  <si>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</si>
  <si>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</si>
  <si>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</si>
  <si>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</si>
  <si>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</si>
  <si>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</si>
  <si>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</si>
  <si>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</si>
  <si>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</si>
  <si>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</si>
  <si>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</si>
  <si>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</si>
  <si>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</si>
  <si>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</si>
  <si>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</si>
  <si>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</si>
  <si>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</si>
  <si>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</si>
  <si>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</si>
  <si>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</si>
  <si>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</si>
  <si>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</si>
  <si>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</si>
  <si>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</si>
  <si>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</si>
  <si>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</si>
  <si>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</si>
  <si>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</si>
  <si>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</si>
  <si>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</si>
  <si>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</si>
  <si>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</si>
  <si>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</si>
  <si>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</si>
  <si>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</si>
  <si>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</si>
  <si>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</si>
  <si>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</si>
  <si>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</si>
  <si>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</si>
  <si>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</si>
  <si>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</si>
  <si>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</si>
  <si>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</si>
  <si>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</si>
  <si>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</si>
  <si>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</si>
  <si>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</si>
  <si>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</si>
  <si>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</si>
  <si>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</si>
  <si>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</si>
  <si>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</si>
  <si>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</si>
  <si>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</si>
  <si>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</si>
  <si>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</si>
  <si>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</si>
  <si>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</si>
  <si>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</si>
  <si>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</si>
  <si>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</si>
  <si>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</si>
  <si>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</si>
  <si>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</si>
  <si>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</si>
  <si>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</si>
  <si>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</si>
  <si>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</si>
  <si>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</si>
  <si>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</si>
  <si>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</si>
  <si>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</si>
  <si>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</si>
  <si>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</si>
  <si>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</si>
  <si>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</si>
  <si>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</si>
  <si>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</si>
  <si>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</si>
  <si>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</si>
  <si>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</si>
  <si>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</si>
  <si>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</si>
  <si>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</si>
  <si>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</si>
  <si>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</si>
  <si>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</si>
  <si>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</si>
  <si>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</si>
  <si>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</si>
  <si>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</si>
  <si>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</si>
  <si>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</si>
  <si>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</si>
  <si>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</si>
  <si>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</si>
  <si>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</si>
  <si>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</si>
  <si>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</si>
  <si>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</si>
  <si>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</si>
  <si>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</si>
  <si>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</si>
  <si>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</si>
  <si>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</si>
  <si>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</si>
  <si>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</si>
  <si>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</si>
  <si>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</si>
  <si>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</si>
  <si>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</si>
  <si>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</si>
  <si>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</si>
  <si>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</si>
  <si>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</si>
  <si>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</si>
  <si>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</si>
  <si>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</si>
  <si>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</si>
  <si>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</si>
  <si>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</si>
  <si>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</si>
  <si>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</si>
  <si>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</si>
  <si>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</si>
  <si>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</si>
  <si>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</si>
  <si>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</si>
  <si>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</si>
  <si>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</si>
  <si>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</si>
  <si>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</si>
  <si>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</si>
  <si>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</si>
  <si>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</si>
  <si>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</si>
  <si>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</si>
  <si>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</si>
  <si>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</si>
  <si>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</si>
  <si>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</si>
  <si>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</si>
  <si>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</si>
  <si>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</si>
  <si>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</si>
  <si>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</si>
  <si>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</si>
  <si>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</si>
  <si>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</si>
  <si>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</si>
  <si>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</si>
  <si>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</si>
  <si>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</si>
  <si>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</si>
  <si>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</si>
  <si>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</si>
  <si>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</si>
  <si>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</si>
  <si>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</si>
  <si>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</si>
  <si>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</si>
  <si>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</si>
  <si>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</si>
  <si>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</si>
  <si>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</si>
  <si>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</si>
  <si>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</si>
  <si>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</si>
  <si>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</si>
  <si>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</si>
  <si>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</si>
  <si>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</si>
  <si>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</si>
  <si>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</si>
  <si>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</si>
  <si>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</si>
  <si>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</si>
  <si>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</si>
  <si>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</si>
  <si>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</si>
  <si>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</si>
  <si>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</si>
  <si>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</si>
  <si>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</si>
  <si>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</si>
  <si>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</si>
  <si>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</si>
  <si>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</si>
  <si>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</si>
  <si>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</si>
  <si>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</si>
  <si>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</si>
  <si>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</si>
  <si>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</si>
  <si>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</si>
  <si>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</si>
  <si>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</si>
  <si>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</si>
  <si>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</si>
  <si>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</si>
  <si>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</si>
  <si>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</si>
  <si>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</si>
  <si>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</si>
  <si>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</si>
  <si>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</si>
  <si>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</si>
  <si>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</si>
  <si>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</si>
  <si>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</si>
  <si>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</si>
  <si>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</si>
  <si>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</si>
  <si>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</si>
  <si>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</si>
  <si>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</si>
  <si>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</si>
  <si>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</si>
  <si>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</si>
  <si>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</si>
  <si>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</si>
  <si>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</si>
  <si>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</si>
  <si>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</si>
  <si>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</si>
  <si>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</si>
  <si>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</si>
  <si>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</si>
  <si>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</si>
  <si>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</si>
  <si>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</si>
  <si>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</si>
  <si>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</si>
  <si>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</si>
  <si>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</si>
  <si>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</si>
  <si>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</si>
  <si>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</si>
  <si>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</si>
  <si>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</si>
  <si>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</si>
  <si>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</si>
  <si>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</si>
  <si>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</si>
  <si>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</si>
  <si>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</si>
  <si>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</si>
  <si>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</si>
  <si>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</si>
  <si>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</si>
  <si>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</si>
  <si>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</si>
  <si>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</si>
  <si>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</si>
  <si>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</si>
  <si>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</si>
  <si>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</si>
  <si>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</si>
  <si>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</si>
  <si>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</si>
  <si>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</si>
  <si>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</si>
  <si>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</si>
  <si>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</si>
  <si>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</si>
  <si>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</si>
  <si>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</si>
  <si>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</si>
  <si>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</si>
  <si>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</si>
  <si>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</si>
  <si>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</si>
  <si>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</si>
  <si>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</si>
  <si>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</si>
  <si>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</si>
  <si>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</si>
  <si>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</si>
  <si>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</si>
  <si>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</si>
  <si>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</si>
  <si>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</si>
  <si>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</si>
  <si>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</si>
  <si>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</si>
  <si>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</si>
  <si>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</si>
  <si>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</si>
  <si>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</si>
  <si>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</si>
  <si>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</si>
  <si>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</si>
  <si>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</si>
  <si>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</si>
  <si>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</si>
  <si>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</si>
  <si>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</si>
  <si>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</si>
  <si>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</si>
  <si>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</si>
  <si>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</si>
  <si>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</si>
  <si>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</si>
  <si>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</si>
  <si>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</si>
  <si>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</si>
  <si>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</si>
  <si>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</si>
  <si>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</si>
  <si>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</si>
  <si>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</si>
  <si>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</si>
  <si>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</si>
  <si>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</si>
  <si>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</si>
  <si>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</si>
  <si>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</si>
  <si>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</si>
  <si>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</si>
  <si>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</si>
  <si>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</si>
  <si>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</si>
  <si>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</si>
  <si>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</si>
  <si>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</si>
  <si>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</si>
  <si>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</si>
  <si>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</si>
  <si>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</si>
  <si>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</si>
  <si>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</si>
  <si>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</si>
  <si>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</si>
  <si>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</si>
  <si>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</si>
  <si>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</si>
  <si>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</si>
  <si>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</si>
  <si>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</si>
  <si>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</si>
  <si>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</si>
  <si>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</si>
  <si>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</si>
  <si>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</si>
  <si>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</si>
  <si>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</si>
  <si>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</si>
  <si>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</si>
  <si>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</si>
  <si>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</si>
  <si>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</si>
  <si>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</si>
  <si>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</si>
  <si>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</si>
  <si>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</si>
  <si>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</si>
  <si>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</si>
  <si>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</si>
  <si>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</si>
  <si>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</si>
  <si>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</si>
  <si>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</si>
  <si>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</si>
  <si>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</si>
  <si>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</si>
  <si>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</si>
  <si>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</si>
  <si>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</si>
  <si>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</si>
  <si>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</si>
  <si>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</si>
  <si>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</si>
  <si>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</si>
  <si>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</si>
  <si>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</si>
  <si>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</si>
  <si>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</si>
  <si>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</si>
  <si>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</si>
  <si>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</si>
  <si>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</si>
  <si>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</si>
  <si>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</si>
  <si>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</si>
  <si>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</si>
  <si>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</si>
  <si>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</si>
  <si>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</si>
  <si>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</si>
  <si>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</si>
  <si>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</si>
  <si>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</si>
  <si>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</si>
  <si>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</si>
  <si>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</si>
  <si>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</si>
  <si>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</si>
  <si>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</si>
  <si>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</si>
  <si>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</si>
  <si>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</si>
  <si>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</si>
  <si>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</si>
  <si>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</si>
  <si>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</si>
  <si>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</si>
  <si>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</si>
  <si>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</si>
  <si>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</si>
  <si>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</si>
  <si>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</si>
  <si>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</si>
  <si>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</si>
  <si>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</si>
  <si>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</si>
  <si>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</si>
  <si>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</si>
  <si>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</si>
  <si>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</si>
  <si>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</si>
  <si>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</si>
  <si>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</si>
  <si>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</si>
  <si>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</si>
  <si>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</si>
  <si>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</si>
  <si>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</si>
  <si>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</si>
  <si>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</si>
  <si>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</si>
  <si>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</si>
  <si>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</si>
  <si>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</si>
  <si>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</si>
  <si>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</si>
  <si>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</si>
  <si>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</si>
  <si>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</si>
  <si>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</si>
  <si>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</si>
  <si>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</si>
  <si>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</si>
  <si>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</si>
  <si>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</si>
  <si>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</si>
  <si>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</si>
  <si>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</si>
  <si>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</si>
  <si>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</si>
  <si>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</si>
  <si>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</si>
  <si>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</si>
  <si>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</si>
  <si>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</si>
  <si>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</si>
  <si>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</si>
  <si>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</si>
  <si>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</si>
  <si>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</si>
  <si>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</si>
  <si>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</si>
  <si>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</si>
  <si>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</si>
  <si>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</si>
  <si>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</si>
  <si>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</si>
  <si>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</si>
  <si>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</si>
  <si>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</si>
  <si>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</si>
  <si>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</si>
  <si>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</si>
  <si>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</si>
  <si>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</si>
  <si>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</si>
  <si>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</si>
  <si>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</si>
  <si>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</si>
  <si>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</si>
  <si>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</si>
  <si>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</si>
  <si>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</si>
  <si>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</si>
  <si>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</si>
  <si>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</si>
  <si>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</si>
  <si>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</si>
  <si>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</si>
  <si>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</si>
  <si>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</si>
  <si>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</si>
  <si>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</si>
  <si>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</si>
  <si>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</si>
  <si>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</si>
  <si>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</si>
  <si>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</si>
  <si>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</si>
  <si>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</si>
  <si>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</si>
  <si>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</si>
  <si>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</si>
  <si>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</si>
  <si>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</si>
  <si>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</si>
  <si>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</si>
  <si>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</si>
  <si>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</si>
  <si>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</si>
  <si>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</si>
  <si>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</si>
  <si>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</si>
  <si>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</si>
  <si>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</si>
  <si>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</si>
  <si>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</si>
  <si>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</si>
  <si>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</si>
  <si>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</si>
  <si>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</si>
  <si>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</si>
  <si>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</si>
  <si>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</si>
  <si>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</si>
  <si>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</si>
  <si>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</si>
  <si>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</si>
  <si>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</si>
  <si>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</si>
  <si>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</si>
  <si>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</si>
  <si>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</si>
  <si>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</si>
  <si>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</si>
  <si>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</si>
  <si>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</si>
  <si>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</si>
  <si>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</si>
  <si>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</si>
  <si>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</si>
  <si>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</si>
  <si>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</si>
  <si>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</si>
  <si>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</si>
  <si>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</si>
  <si>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</si>
  <si>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</si>
  <si>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</si>
  <si>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</si>
  <si>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</si>
  <si>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</si>
  <si>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</si>
  <si>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</si>
  <si>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</si>
  <si>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</si>
  <si>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</si>
  <si>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</si>
  <si>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</si>
  <si>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</si>
  <si>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</si>
  <si>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</si>
  <si>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</si>
  <si>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</si>
  <si>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</si>
  <si>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</si>
  <si>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</si>
  <si>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</si>
  <si>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</si>
  <si>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</si>
  <si>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</si>
  <si>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</si>
  <si>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</si>
  <si>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</si>
  <si>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</si>
  <si>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</si>
  <si>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</si>
  <si>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</si>
  <si>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</si>
  <si>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</si>
  <si>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</si>
  <si>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</si>
  <si>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</si>
  <si>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</si>
  <si>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</si>
  <si>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</si>
  <si>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</si>
  <si>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</si>
  <si>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</si>
  <si>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</si>
  <si>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</si>
  <si>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</si>
  <si>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</si>
  <si>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</si>
  <si>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</si>
  <si>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</si>
  <si>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</si>
  <si>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</si>
  <si>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</si>
  <si>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</si>
  <si>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</si>
  <si>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</si>
  <si>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</si>
  <si>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</si>
  <si>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</si>
  <si>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</si>
  <si>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</si>
  <si>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</si>
  <si>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</si>
  <si>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</si>
  <si>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</si>
  <si>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</si>
  <si>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</si>
  <si>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</si>
  <si>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</si>
  <si>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</si>
  <si>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</si>
  <si>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</si>
  <si>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</si>
  <si>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</si>
  <si>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</si>
  <si>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</si>
  <si>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</si>
  <si>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</si>
  <si>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</si>
  <si>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</si>
  <si>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</si>
  <si>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</si>
  <si>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</si>
  <si>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</si>
  <si>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</si>
  <si>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</si>
  <si>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</si>
  <si>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</si>
  <si>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</si>
  <si>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</si>
  <si>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</si>
  <si>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</si>
  <si>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</si>
  <si>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</si>
  <si>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</si>
  <si>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</si>
  <si>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</si>
  <si>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</si>
  <si>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</si>
  <si>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</si>
  <si>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</si>
  <si>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</si>
  <si>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</si>
  <si>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</si>
  <si>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</si>
  <si>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</si>
  <si>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</si>
  <si>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</si>
  <si>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</si>
  <si>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</si>
  <si>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</si>
  <si>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</si>
  <si>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</si>
  <si>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</si>
  <si>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</si>
  <si>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</si>
  <si>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</si>
  <si>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</si>
  <si>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</si>
  <si>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</si>
  <si>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</si>
  <si>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</si>
  <si>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</si>
  <si>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</si>
  <si>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</si>
  <si>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</si>
  <si>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</si>
  <si>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</si>
  <si>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</si>
  <si>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</si>
  <si>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</si>
  <si>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</si>
  <si>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</si>
  <si>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</si>
  <si>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</si>
  <si>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</si>
  <si>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</si>
  <si>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</si>
  <si>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</si>
  <si>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</si>
  <si>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</si>
  <si>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</si>
  <si>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</si>
  <si>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</si>
  <si>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</si>
  <si>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</si>
  <si>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</si>
  <si>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</si>
  <si>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</si>
  <si>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</si>
  <si>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</si>
  <si>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</si>
  <si>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</si>
  <si>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</si>
  <si>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</si>
  <si>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</si>
  <si>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</si>
  <si>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</si>
  <si>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</si>
  <si>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</si>
  <si>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</si>
  <si>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</si>
  <si>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</si>
  <si>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</si>
  <si>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</si>
  <si>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</si>
  <si>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</si>
  <si>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</si>
  <si>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</si>
  <si>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</si>
  <si>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</si>
  <si>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</si>
  <si>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</si>
  <si>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</si>
  <si>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</si>
  <si>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</si>
  <si>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</si>
  <si>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</si>
  <si>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</si>
  <si>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</si>
  <si>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</si>
  <si>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</si>
  <si>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</si>
  <si>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</si>
  <si>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</si>
  <si>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</si>
  <si>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</si>
  <si>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</si>
  <si>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</si>
  <si>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</si>
  <si>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</si>
  <si>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</si>
  <si>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</si>
  <si>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</si>
  <si>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</si>
  <si>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</si>
  <si>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</si>
  <si>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</si>
  <si>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</si>
  <si>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</si>
  <si>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</si>
  <si>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</si>
  <si>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</si>
  <si>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</si>
  <si>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</si>
  <si>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</si>
  <si>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</si>
  <si>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</si>
  <si>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</si>
  <si>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</si>
  <si>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</si>
  <si>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</si>
  <si>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</si>
  <si>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</si>
  <si>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</si>
  <si>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</si>
  <si>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</si>
  <si>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</si>
  <si>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</si>
  <si>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</si>
  <si>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</si>
  <si>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</si>
  <si>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</si>
  <si>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</si>
  <si>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</si>
  <si>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</si>
  <si>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</si>
  <si>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</si>
  <si>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</si>
  <si>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</si>
  <si>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</si>
  <si>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</si>
  <si>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</si>
  <si>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</si>
  <si>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</si>
  <si>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</si>
  <si>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</si>
  <si>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</si>
  <si>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</si>
  <si>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</si>
  <si>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</si>
  <si>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</si>
  <si>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</si>
  <si>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</si>
  <si>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</si>
  <si>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</si>
  <si>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</si>
  <si>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</si>
  <si>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</si>
  <si>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</si>
  <si>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</si>
  <si>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</si>
  <si>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</si>
  <si>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</si>
  <si>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</si>
  <si>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</si>
  <si>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</si>
  <si>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</si>
  <si>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</si>
  <si>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</si>
  <si>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</si>
  <si>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</si>
  <si>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</si>
  <si>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</si>
  <si>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</si>
  <si>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</si>
  <si>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</si>
  <si>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</si>
  <si>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</si>
  <si>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</si>
  <si>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</si>
  <si>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</si>
  <si>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</si>
  <si>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</si>
  <si>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</si>
  <si>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</si>
  <si>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</si>
  <si>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</si>
  <si>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</si>
  <si>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</si>
  <si>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</si>
  <si>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</si>
  <si>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</si>
  <si>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</si>
  <si>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</si>
  <si>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</si>
  <si>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</si>
  <si>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</si>
  <si>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</si>
  <si>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</si>
  <si>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</si>
  <si>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</si>
  <si>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</si>
  <si>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</si>
  <si>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</si>
  <si>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</si>
  <si>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</si>
  <si>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</si>
  <si>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</si>
  <si>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</si>
  <si>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</si>
  <si>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</si>
  <si>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</si>
  <si>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</si>
  <si>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</si>
  <si>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</si>
  <si>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</si>
  <si>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</si>
  <si>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</si>
  <si>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</si>
  <si>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</si>
  <si>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</si>
  <si>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</si>
  <si>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</si>
  <si>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</si>
  <si>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</si>
  <si>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</si>
  <si>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</si>
  <si>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</si>
  <si>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</si>
  <si>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</si>
  <si>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</si>
  <si>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</si>
  <si>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</si>
  <si>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</si>
  <si>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</si>
  <si>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</si>
  <si>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</si>
  <si>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</si>
  <si>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</si>
  <si>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</si>
  <si>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</si>
  <si>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</si>
  <si>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</si>
  <si>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</si>
  <si>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</si>
  <si>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</si>
  <si>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</si>
  <si>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</si>
  <si>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</si>
  <si>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</si>
  <si>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</si>
  <si>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</si>
  <si>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</si>
  <si>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</si>
  <si>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</si>
  <si>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</si>
  <si>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</si>
  <si>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</si>
  <si>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</si>
  <si>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</si>
  <si>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</si>
  <si>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</si>
  <si>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</si>
  <si>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</si>
  <si>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</si>
  <si>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</si>
  <si>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</si>
  <si>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</si>
  <si>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</si>
  <si>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</si>
  <si>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</si>
  <si>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</si>
  <si>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</si>
  <si>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</si>
  <si>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</si>
  <si>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</si>
  <si>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</si>
  <si>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</si>
  <si>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</si>
  <si>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</si>
  <si>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</si>
  <si>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</si>
  <si>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</si>
  <si>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</si>
  <si>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</si>
  <si>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</si>
  <si>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</si>
  <si>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</si>
  <si>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</si>
  <si>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</si>
  <si>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</si>
  <si>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</si>
  <si>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</si>
  <si>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</si>
  <si>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</si>
  <si>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</si>
  <si>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</si>
  <si>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</si>
  <si>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</si>
  <si>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</si>
  <si>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</si>
  <si>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</si>
  <si>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</si>
  <si>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</si>
  <si>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</si>
  <si>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</si>
  <si>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</si>
  <si>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</si>
  <si>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</si>
  <si>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</si>
  <si>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</si>
  <si>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</si>
  <si>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</si>
  <si>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</si>
  <si>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</si>
  <si>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</si>
  <si>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</si>
  <si>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</si>
  <si>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</si>
  <si>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</si>
  <si>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</si>
  <si>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</si>
  <si>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</si>
  <si>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</si>
  <si>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</si>
  <si>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</si>
  <si>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</si>
  <si>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</si>
  <si>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</si>
  <si>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</si>
  <si>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</si>
  <si>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</si>
  <si>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</si>
  <si>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</si>
  <si>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</si>
  <si>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</si>
  <si>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</si>
  <si>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</si>
  <si>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</si>
  <si>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</si>
  <si>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</si>
  <si>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</si>
  <si>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</si>
  <si>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</si>
  <si>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</si>
  <si>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</si>
  <si>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</si>
  <si>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</si>
  <si>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</si>
  <si>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</si>
  <si>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</si>
  <si>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</si>
  <si>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</si>
  <si>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</si>
  <si>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</si>
  <si>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</si>
  <si>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</si>
  <si>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</si>
  <si>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</si>
  <si>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</si>
  <si>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</si>
  <si>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</si>
  <si>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</si>
  <si>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</si>
  <si>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</si>
  <si>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</si>
  <si>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</si>
  <si>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</si>
  <si>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</si>
  <si>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</si>
  <si>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</si>
  <si>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</si>
  <si>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</si>
  <si>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</si>
  <si>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</si>
  <si>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</si>
  <si>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</si>
  <si>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</si>
  <si>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</si>
  <si>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</si>
  <si>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</si>
  <si>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</si>
  <si>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</si>
  <si>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</si>
  <si>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</si>
  <si>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</si>
  <si>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</si>
  <si>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</si>
  <si>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</si>
  <si>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</si>
  <si>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</si>
  <si>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</si>
  <si>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</si>
  <si>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</si>
  <si>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</si>
  <si>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</si>
  <si>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</si>
  <si>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</si>
  <si>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</si>
  <si>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</si>
  <si>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</si>
  <si>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</si>
  <si>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</si>
  <si>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</si>
  <si>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</si>
  <si>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</si>
  <si>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</si>
  <si>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</si>
  <si>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</si>
  <si>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</si>
  <si>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</si>
  <si>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</si>
  <si>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</si>
  <si>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</si>
  <si>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</si>
  <si>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</si>
  <si>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</si>
  <si>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</si>
  <si>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</si>
  <si>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</si>
  <si>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</si>
  <si>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</si>
  <si>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</si>
  <si>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</si>
  <si>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</si>
  <si>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</si>
  <si>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</si>
  <si>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</si>
  <si>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</si>
  <si>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</si>
  <si>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</si>
  <si>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</si>
  <si>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</si>
  <si>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</si>
  <si>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</si>
  <si>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</si>
  <si>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</si>
  <si>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</si>
  <si>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</si>
  <si>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</si>
  <si>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</si>
  <si>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</si>
  <si>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</si>
  <si>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</si>
  <si>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</si>
  <si>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</si>
  <si>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</si>
  <si>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</si>
  <si>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</si>
  <si>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</si>
  <si>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</si>
  <si>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</si>
  <si>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</si>
  <si>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</si>
  <si>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</si>
  <si>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</si>
  <si>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</si>
  <si>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</si>
  <si>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</si>
  <si>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</si>
  <si>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</si>
  <si>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</si>
  <si>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</si>
  <si>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</si>
  <si>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</si>
  <si>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</si>
  <si>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</si>
  <si>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</si>
  <si>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</si>
  <si>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</si>
  <si>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</si>
  <si>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</si>
  <si>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</si>
  <si>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</si>
  <si>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</si>
  <si>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</si>
  <si>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</si>
  <si>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</si>
  <si>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</si>
  <si>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</si>
  <si>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</si>
  <si>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</si>
  <si>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</si>
  <si>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</si>
  <si>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</si>
  <si>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</si>
  <si>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</si>
  <si>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</si>
  <si>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</si>
  <si>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</si>
  <si>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</si>
  <si>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</si>
  <si>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</si>
  <si>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</si>
  <si>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</si>
  <si>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</si>
  <si>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</si>
  <si>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</si>
  <si>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</si>
  <si>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</si>
  <si>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</si>
  <si>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</si>
  <si>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</si>
  <si>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</si>
  <si>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</si>
  <si>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</si>
  <si>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</si>
  <si>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</si>
  <si>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</si>
  <si>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</si>
  <si>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</si>
  <si>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</si>
  <si>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</si>
  <si>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</si>
  <si>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</si>
  <si>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</si>
  <si>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</si>
  <si>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</si>
  <si>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</si>
  <si>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</si>
  <si>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</si>
  <si>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</si>
  <si>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</si>
  <si>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</si>
  <si>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</si>
  <si>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</si>
  <si>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</si>
  <si>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</si>
  <si>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</si>
  <si>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</si>
  <si>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</si>
  <si>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</si>
  <si>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</si>
  <si>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</si>
  <si>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</si>
  <si>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</si>
  <si>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</si>
  <si>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</si>
  <si>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</si>
  <si>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</si>
  <si>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</si>
  <si>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</si>
  <si>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</si>
  <si>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</si>
  <si>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</si>
  <si>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</si>
  <si>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</si>
  <si>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</si>
  <si>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</si>
  <si>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</si>
  <si>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</si>
  <si>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</si>
  <si>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</si>
  <si>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</si>
  <si>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</si>
  <si>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</si>
  <si>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</si>
  <si>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</si>
  <si>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</si>
  <si>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</si>
  <si>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</si>
  <si>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</si>
  <si>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</si>
  <si>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</si>
  <si>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</si>
  <si>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</si>
  <si>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</si>
  <si>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</si>
  <si>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</si>
  <si>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</si>
  <si>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</si>
  <si>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</si>
  <si>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</si>
  <si>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</si>
  <si>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</si>
  <si>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</si>
  <si>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</si>
  <si>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</si>
  <si>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</si>
  <si>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</si>
  <si>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</si>
  <si>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</si>
  <si>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</si>
  <si>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</si>
  <si>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</si>
  <si>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</si>
  <si>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</si>
  <si>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</si>
  <si>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</si>
  <si>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</si>
  <si>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</si>
  <si>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</si>
  <si>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</si>
  <si>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</si>
  <si>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</si>
  <si>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</si>
  <si>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</si>
  <si>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</si>
  <si>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</si>
  <si>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</si>
  <si>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</si>
  <si>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</si>
  <si>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</si>
  <si>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</si>
  <si>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</si>
  <si>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</si>
  <si>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</si>
  <si>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</si>
  <si>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</si>
  <si>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</si>
  <si>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</si>
  <si>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</si>
  <si>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</si>
  <si>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</si>
  <si>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</si>
  <si>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</si>
  <si>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</si>
  <si>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</si>
  <si>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</si>
  <si>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</si>
  <si>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</si>
  <si>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</si>
  <si>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</si>
  <si>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</si>
  <si>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</si>
  <si>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</si>
  <si>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</si>
  <si>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</si>
  <si>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</si>
  <si>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</si>
  <si>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</si>
  <si>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</si>
  <si>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</si>
  <si>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</si>
  <si>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</si>
  <si>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</si>
  <si>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</si>
  <si>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</si>
  <si>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</si>
  <si>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</si>
  <si>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</si>
  <si>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</si>
  <si>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</si>
  <si>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</si>
  <si>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</si>
  <si>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</si>
  <si>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</si>
  <si>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</si>
  <si>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</si>
  <si>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</si>
  <si>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</si>
  <si>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</si>
  <si>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</si>
  <si>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</si>
  <si>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</si>
  <si>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</si>
  <si>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</si>
  <si>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</si>
  <si>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</si>
  <si>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</si>
  <si>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</si>
  <si>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</si>
  <si>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</si>
  <si>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</si>
  <si>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</si>
  <si>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</si>
  <si>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</si>
  <si>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</si>
  <si>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</si>
  <si>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</si>
  <si>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</si>
  <si>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</si>
  <si>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</si>
  <si>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</si>
  <si>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</si>
  <si>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</si>
  <si>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</si>
  <si>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</si>
  <si>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</si>
  <si>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</si>
  <si>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</si>
  <si>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</si>
  <si>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</si>
  <si>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</si>
  <si>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</si>
  <si>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</si>
  <si>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</si>
  <si>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</si>
  <si>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</si>
  <si>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</si>
  <si>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</si>
  <si>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</si>
  <si>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</si>
  <si>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</si>
  <si>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</si>
  <si>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</si>
  <si>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</si>
  <si>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</si>
  <si>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</si>
  <si>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</si>
  <si>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</si>
  <si>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</si>
  <si>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</si>
  <si>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</si>
  <si>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</si>
  <si>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</si>
  <si>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</si>
  <si>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</si>
  <si>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</si>
  <si>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</si>
  <si>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</si>
  <si>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</si>
  <si>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</si>
  <si>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</si>
  <si>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</si>
  <si>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</si>
  <si>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</si>
  <si>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</si>
  <si>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</si>
  <si>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</si>
  <si>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</si>
  <si>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</si>
  <si>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</si>
  <si>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</si>
  <si>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</si>
  <si>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</si>
  <si>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</si>
  <si>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</si>
  <si>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</si>
  <si>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</si>
  <si>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</si>
  <si>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</si>
  <si>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</si>
  <si>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</si>
  <si>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</si>
  <si>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</si>
  <si>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</si>
  <si>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</si>
  <si>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</si>
  <si>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</si>
  <si>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</si>
  <si>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</si>
  <si>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</si>
  <si>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</si>
  <si>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</si>
  <si>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</si>
  <si>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</si>
  <si>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</si>
  <si>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</si>
  <si>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</si>
  <si>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</si>
  <si>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</si>
  <si>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</si>
  <si>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</si>
  <si>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</si>
  <si>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</si>
  <si>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</si>
  <si>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</si>
  <si>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</si>
  <si>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</si>
  <si>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</si>
  <si>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</si>
  <si>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</si>
  <si>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</si>
  <si>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</si>
  <si>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</si>
  <si>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</si>
  <si>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</si>
  <si>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</si>
  <si>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</si>
  <si>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</si>
  <si>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</si>
  <si>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</si>
  <si>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</si>
  <si>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</si>
  <si>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</si>
  <si>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</si>
  <si>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</si>
  <si>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</si>
  <si>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</si>
  <si>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</si>
  <si>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</si>
  <si>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</si>
  <si>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</si>
  <si>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</si>
  <si>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</si>
  <si>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</si>
  <si>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</si>
  <si>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</si>
  <si>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</si>
  <si>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</si>
  <si>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</si>
  <si>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</si>
  <si>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</si>
  <si>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</si>
  <si>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</si>
  <si>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</si>
  <si>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</si>
  <si>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</si>
  <si>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</si>
  <si>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</si>
  <si>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</si>
  <si>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</si>
  <si>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</si>
  <si>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</si>
  <si>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</si>
  <si>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</si>
  <si>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</si>
  <si>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</si>
  <si>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</si>
  <si>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</si>
  <si>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</si>
  <si>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</si>
  <si>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</si>
  <si>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</si>
  <si>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</si>
  <si>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</si>
  <si>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</si>
  <si>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</si>
  <si>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</si>
  <si>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</si>
  <si>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</si>
  <si>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</si>
  <si>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</si>
  <si>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</si>
  <si>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</si>
  <si>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</si>
  <si>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</si>
  <si>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</si>
  <si>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</si>
  <si>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</si>
  <si>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</si>
  <si>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</si>
  <si>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</si>
  <si>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</si>
  <si>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</si>
  <si>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</si>
  <si>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</si>
  <si>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</si>
  <si>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</si>
  <si>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</si>
  <si>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</si>
  <si>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</si>
  <si>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</si>
  <si>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</si>
  <si>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</si>
  <si>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</si>
  <si>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</si>
  <si>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</si>
  <si>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</si>
  <si>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</si>
  <si>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</si>
  <si>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</si>
  <si>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</si>
  <si>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</si>
  <si>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</si>
  <si>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</si>
  <si>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</si>
  <si>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</si>
  <si>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</si>
  <si>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</si>
  <si>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</si>
  <si>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</si>
  <si>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</si>
  <si>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</si>
  <si>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</si>
  <si>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</si>
  <si>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</si>
  <si>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</si>
  <si>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</si>
  <si>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</si>
  <si>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</si>
  <si>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</si>
  <si>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</si>
  <si>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</si>
  <si>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</si>
  <si>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</si>
  <si>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</si>
  <si>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</si>
  <si>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</si>
  <si>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</si>
  <si>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</si>
  <si>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</si>
  <si>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</si>
  <si>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</si>
  <si>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</si>
  <si>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</si>
  <si>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</si>
  <si>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</si>
  <si>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</si>
  <si>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</si>
  <si>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</si>
  <si>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</si>
  <si>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</si>
  <si>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</si>
  <si>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</si>
  <si>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</si>
  <si>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</si>
  <si>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</si>
  <si>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</si>
  <si>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</si>
  <si>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</si>
  <si>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</si>
  <si>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</si>
  <si>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</si>
  <si>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</si>
  <si>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</si>
  <si>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</si>
  <si>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</si>
  <si>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</si>
  <si>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</si>
  <si>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</si>
  <si>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</si>
  <si>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</si>
  <si>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</si>
  <si>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</si>
  <si>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</si>
  <si>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</si>
  <si>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</si>
  <si>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</si>
  <si>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</si>
  <si>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</si>
  <si>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</si>
  <si>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</si>
  <si>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</si>
  <si>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</si>
  <si>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</si>
  <si>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</si>
  <si>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</si>
  <si>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</si>
  <si>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</si>
  <si>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</si>
  <si>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</si>
  <si>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</si>
  <si>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</si>
  <si>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</si>
  <si>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</si>
  <si>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</si>
  <si>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</si>
  <si>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</si>
  <si>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</si>
  <si>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</si>
  <si>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</si>
  <si>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</si>
  <si>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</si>
  <si>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</si>
  <si>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</si>
  <si>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</si>
  <si>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</si>
  <si>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</si>
  <si>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</si>
  <si>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</si>
  <si>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</si>
  <si>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</si>
  <si>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</si>
  <si>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</si>
  <si>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</si>
  <si>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</si>
  <si>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</si>
  <si>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</si>
  <si>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</si>
  <si>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</si>
  <si>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</si>
  <si>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</si>
  <si>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</si>
  <si>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</si>
  <si>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</si>
  <si>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</si>
  <si>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</si>
  <si>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</si>
  <si>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</si>
  <si>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</si>
  <si>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</si>
  <si>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</si>
  <si>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</si>
  <si>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</si>
  <si>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</si>
  <si>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</si>
  <si>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</si>
  <si>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</si>
  <si>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</si>
  <si>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</si>
  <si>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</si>
  <si>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</si>
  <si>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</si>
  <si>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</si>
  <si>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</si>
  <si>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</si>
  <si>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</si>
  <si>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</si>
  <si>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</si>
  <si>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</si>
  <si>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</si>
  <si>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</si>
  <si>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</si>
  <si>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</si>
  <si>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</si>
  <si>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</si>
  <si>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</si>
  <si>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</si>
  <si>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</si>
  <si>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</si>
  <si>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</si>
  <si>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</si>
  <si>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</si>
  <si>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</si>
  <si>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</si>
  <si>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</si>
  <si>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</si>
  <si>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</si>
  <si>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</si>
  <si>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</si>
  <si>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</si>
  <si>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</si>
  <si>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</si>
  <si>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</si>
  <si>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</si>
  <si>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</si>
  <si>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</si>
  <si>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</si>
  <si>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</si>
  <si>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</si>
  <si>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</si>
  <si>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</si>
  <si>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</si>
  <si>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</si>
  <si>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</si>
  <si>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</si>
  <si>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</si>
  <si>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</si>
  <si>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</si>
  <si>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</si>
  <si>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</si>
  <si>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</si>
  <si>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</si>
  <si>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</si>
  <si>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</si>
  <si>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</si>
  <si>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</si>
  <si>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</si>
  <si>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</si>
  <si>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</si>
  <si>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</si>
  <si>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</si>
  <si>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</si>
  <si>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</si>
  <si>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</si>
  <si>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</si>
  <si>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</si>
  <si>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</si>
  <si>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</si>
  <si>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</si>
  <si>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</si>
  <si>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</si>
  <si>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</si>
  <si>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</si>
  <si>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</si>
  <si>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</si>
  <si>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</si>
  <si>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</si>
  <si>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</si>
  <si>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</si>
  <si>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</si>
  <si>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</si>
  <si>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</si>
  <si>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</si>
  <si>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</si>
  <si>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</si>
  <si>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</si>
  <si>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</si>
  <si>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</si>
  <si>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</si>
  <si>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</si>
  <si>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</si>
  <si>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</si>
  <si>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</si>
  <si>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</si>
  <si>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</si>
  <si>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</si>
  <si>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</si>
  <si>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</si>
  <si>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</si>
  <si>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</si>
  <si>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</si>
  <si>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</si>
  <si>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</si>
  <si>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</si>
  <si>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</si>
  <si>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</si>
  <si>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</si>
  <si>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</si>
  <si>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</si>
  <si>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</si>
  <si>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</si>
  <si>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</si>
  <si>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</si>
  <si>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</si>
  <si>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</si>
  <si>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</si>
  <si>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</si>
  <si>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</si>
  <si>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</si>
  <si>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</si>
  <si>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</si>
  <si>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</si>
  <si>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</si>
  <si>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</si>
  <si>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</si>
  <si>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</si>
  <si>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</si>
  <si>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</si>
  <si>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</si>
  <si>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</si>
  <si>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</si>
  <si>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</si>
  <si>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</si>
  <si>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</si>
  <si>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</si>
  <si>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</si>
  <si>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</si>
  <si>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</si>
  <si>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</si>
  <si>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</si>
  <si>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</si>
  <si>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</si>
  <si>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</si>
  <si>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</si>
  <si>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</si>
  <si>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</si>
  <si>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</si>
  <si>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</si>
  <si>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</si>
  <si>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</si>
  <si>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</si>
  <si>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</si>
  <si>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</si>
  <si>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</si>
  <si>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</si>
  <si>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</si>
  <si>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</si>
  <si>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</si>
  <si>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</si>
  <si>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</si>
  <si>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</si>
  <si>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</si>
  <si>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</si>
  <si>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</si>
  <si>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</si>
  <si>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</si>
  <si>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</si>
  <si>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</si>
  <si>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</si>
  <si>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</si>
  <si>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</si>
  <si>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</si>
  <si>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</si>
  <si>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</si>
  <si>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</si>
  <si>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</si>
  <si>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</si>
  <si>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</si>
  <si>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</si>
  <si>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</si>
  <si>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</si>
  <si>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</si>
  <si>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</si>
  <si>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</si>
  <si>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</si>
  <si>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</si>
  <si>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</si>
  <si>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</si>
  <si>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</si>
  <si>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</si>
  <si>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</si>
  <si>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</si>
  <si>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</si>
  <si>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</si>
  <si>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</si>
  <si>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</si>
  <si>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</si>
  <si>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</si>
  <si>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</si>
  <si>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</si>
  <si>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</si>
  <si>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</si>
  <si>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</si>
  <si>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</si>
  <si>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</si>
  <si>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</si>
  <si>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</si>
  <si>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</si>
  <si>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</si>
  <si>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</si>
  <si>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</si>
  <si>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</si>
  <si>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</si>
  <si>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</si>
  <si>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</si>
  <si>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</si>
  <si>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</si>
  <si>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</si>
  <si>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</si>
  <si>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</si>
  <si>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</si>
  <si>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</si>
  <si>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</si>
  <si>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</si>
  <si>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</si>
  <si>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</si>
  <si>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</si>
  <si>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</si>
  <si>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</si>
  <si>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</si>
  <si>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</si>
  <si>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</si>
  <si>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</si>
  <si>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</si>
  <si>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</si>
  <si>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</si>
  <si>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</si>
  <si>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</si>
  <si>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</si>
  <si>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</si>
  <si>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</si>
  <si>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</si>
  <si>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</si>
  <si>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</si>
  <si>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</si>
  <si>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</si>
  <si>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</si>
  <si>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</si>
  <si>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</si>
  <si>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</si>
  <si>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</si>
  <si>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</si>
  <si>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</si>
  <si>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</si>
  <si>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</si>
  <si>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</si>
  <si>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</si>
  <si>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</si>
  <si>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</si>
  <si>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</si>
  <si>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</si>
  <si>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</si>
  <si>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</si>
  <si>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</si>
  <si>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</si>
  <si>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</si>
  <si>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</si>
  <si>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</si>
  <si>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</si>
  <si>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</si>
  <si>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</si>
  <si>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</si>
  <si>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</si>
  <si>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</si>
  <si>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</si>
  <si>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</si>
  <si>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</si>
  <si>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</si>
  <si>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</si>
  <si>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</si>
  <si>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</si>
  <si>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</si>
  <si>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</si>
  <si>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</si>
  <si>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</si>
  <si>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</si>
  <si>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</si>
  <si>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</si>
  <si>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</si>
  <si>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</si>
  <si>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</si>
  <si>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</si>
  <si>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</si>
  <si>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</si>
  <si>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</si>
  <si>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</si>
  <si>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</si>
  <si>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</si>
  <si>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</si>
  <si>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</si>
  <si>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</si>
  <si>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</si>
  <si>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</si>
  <si>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</si>
  <si>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</si>
  <si>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</si>
  <si>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</si>
  <si>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</si>
  <si>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</si>
  <si>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</si>
  <si>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</si>
  <si>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</si>
  <si>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</si>
  <si>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</si>
  <si>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</si>
  <si>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</si>
  <si>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</si>
  <si>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</si>
  <si>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</si>
  <si>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</si>
  <si>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</si>
  <si>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</si>
  <si>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</si>
  <si>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</si>
  <si>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</si>
  <si>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</si>
  <si>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</si>
  <si>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</si>
  <si>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</si>
  <si>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</si>
  <si>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</si>
  <si>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</si>
  <si>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</si>
  <si>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</si>
  <si>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</si>
  <si>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</si>
  <si>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</si>
  <si>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</si>
  <si>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</si>
  <si>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</si>
  <si>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</si>
  <si>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</si>
  <si>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</si>
  <si>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</si>
  <si>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</si>
  <si>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</si>
  <si>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</si>
  <si>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</si>
  <si>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</si>
  <si>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</si>
  <si>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</si>
  <si>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</si>
  <si>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</si>
  <si>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</si>
  <si>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</si>
  <si>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</si>
  <si>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</si>
  <si>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</si>
  <si>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</si>
  <si>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</si>
  <si>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</si>
  <si>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</si>
  <si>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</si>
  <si>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</si>
  <si>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</si>
  <si>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</si>
  <si>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</si>
  <si>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</si>
  <si>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</si>
  <si>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</si>
  <si>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</si>
  <si>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</si>
  <si>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</si>
  <si>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</si>
  <si>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</si>
  <si>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</si>
  <si>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</si>
  <si>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</si>
  <si>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</si>
  <si>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</si>
  <si>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</si>
  <si>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</si>
  <si>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</si>
  <si>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</si>
  <si>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</si>
  <si>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</si>
  <si>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</si>
  <si>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</si>
  <si>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</si>
  <si>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</si>
  <si>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</si>
  <si>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</si>
  <si>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</si>
  <si>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</si>
  <si>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</si>
  <si>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</si>
  <si>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</si>
  <si>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</si>
  <si>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</si>
  <si>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</si>
  <si>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</si>
  <si>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</si>
  <si>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</si>
  <si>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</si>
  <si>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</si>
  <si>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</si>
  <si>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</si>
  <si>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</si>
  <si>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</si>
  <si>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</si>
  <si>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</si>
  <si>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</si>
  <si>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</si>
  <si>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</si>
  <si>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</si>
  <si>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</si>
  <si>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</si>
  <si>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</si>
  <si>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</si>
  <si>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</si>
  <si>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</si>
  <si>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</si>
  <si>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</si>
  <si>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</si>
  <si>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</si>
  <si>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</si>
  <si>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</si>
  <si>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</si>
  <si>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</si>
  <si>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</si>
  <si>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</si>
  <si>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</si>
  <si>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</si>
  <si>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</si>
  <si>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</si>
  <si>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</si>
  <si>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</si>
  <si>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</si>
  <si>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</si>
  <si>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</si>
  <si>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</si>
  <si>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</si>
  <si>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</si>
  <si>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</si>
  <si>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</si>
  <si>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</si>
  <si>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</si>
  <si>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</si>
  <si>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</si>
  <si>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</si>
  <si>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</si>
  <si>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</si>
  <si>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</si>
  <si>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</si>
  <si>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</si>
  <si>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</si>
  <si>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</si>
  <si>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</si>
  <si>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</si>
  <si>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</si>
  <si>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</si>
  <si>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</si>
  <si>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</si>
  <si>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</si>
  <si>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</si>
  <si>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</si>
  <si>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</si>
  <si>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</si>
  <si>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</si>
  <si>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</si>
  <si>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</si>
  <si>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</si>
  <si>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</si>
  <si>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</si>
  <si>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</si>
  <si>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</si>
  <si>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</si>
  <si>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</si>
  <si>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</si>
  <si>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</si>
  <si>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</si>
  <si>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</si>
  <si>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</si>
  <si>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</si>
  <si>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</si>
  <si>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</si>
  <si>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</si>
  <si>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</si>
  <si>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</si>
  <si>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</si>
  <si>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</si>
  <si>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</si>
  <si>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</si>
  <si>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</si>
  <si>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</si>
  <si>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</si>
  <si>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</si>
  <si>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</si>
  <si>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</si>
  <si>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</si>
  <si>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</si>
  <si>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</si>
  <si>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</si>
  <si>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</si>
  <si>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</si>
  <si>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</si>
  <si>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</si>
  <si>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</si>
  <si>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</si>
  <si>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</si>
  <si>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</si>
  <si>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</si>
  <si>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</si>
  <si>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</si>
  <si>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</si>
  <si>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</si>
  <si>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</si>
  <si>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</si>
  <si>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</si>
  <si>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</si>
  <si>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</si>
  <si>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</si>
  <si>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</si>
  <si>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</si>
  <si>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</si>
  <si>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</si>
  <si>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</si>
  <si>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</si>
  <si>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</si>
  <si>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</si>
  <si>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</si>
  <si>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</si>
  <si>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</si>
  <si>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</si>
  <si>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</si>
  <si>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</si>
  <si>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</si>
  <si>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</si>
  <si>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</si>
  <si>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</si>
  <si>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</si>
  <si>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</si>
  <si>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</si>
  <si>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</si>
  <si>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</si>
  <si>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</si>
  <si>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</si>
  <si>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</si>
  <si>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</si>
  <si>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</si>
  <si>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</si>
  <si>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</si>
  <si>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</si>
  <si>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</si>
  <si>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</si>
  <si>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</si>
  <si>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</si>
  <si>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</si>
  <si>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</si>
  <si>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</si>
  <si>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</si>
  <si>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</si>
  <si>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</si>
  <si>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</si>
  <si>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</si>
  <si>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</si>
  <si>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</si>
  <si>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</si>
  <si>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</si>
  <si>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</si>
  <si>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</si>
  <si>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</si>
  <si>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</si>
  <si>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</si>
  <si>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</si>
  <si>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</si>
  <si>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</si>
  <si>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</si>
  <si>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</si>
  <si>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</si>
  <si>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</si>
  <si>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</si>
  <si>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</si>
  <si>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</si>
  <si>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</si>
  <si>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</si>
  <si>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</si>
  <si>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</si>
  <si>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</si>
  <si>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</si>
  <si>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</si>
  <si>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</si>
  <si>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</si>
  <si>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</si>
  <si>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</si>
  <si>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</si>
  <si>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</si>
  <si>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</si>
  <si>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</si>
  <si>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</si>
  <si>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</si>
  <si>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</si>
  <si>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</si>
  <si>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</si>
  <si>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</si>
  <si>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</si>
  <si>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</si>
  <si>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</si>
  <si>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</si>
  <si>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</si>
  <si>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</si>
  <si>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</si>
  <si>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</si>
  <si>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</si>
  <si>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</si>
  <si>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</si>
  <si>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</si>
  <si>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</si>
  <si>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</si>
  <si>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</si>
  <si>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</si>
  <si>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</si>
  <si>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</si>
  <si>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</si>
  <si>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</si>
  <si>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</si>
  <si>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</si>
  <si>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</si>
  <si>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</si>
  <si>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</si>
  <si>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</si>
  <si>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</si>
  <si>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</si>
  <si>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</si>
  <si>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</si>
  <si>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</si>
  <si>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</si>
  <si>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</si>
  <si>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</si>
  <si>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</si>
  <si>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</si>
  <si>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</si>
  <si>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</si>
  <si>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</si>
  <si>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</si>
  <si>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</si>
  <si>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</si>
  <si>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</si>
  <si>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</si>
  <si>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</si>
  <si>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</si>
  <si>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</si>
  <si>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</si>
  <si>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</si>
  <si>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</si>
  <si>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</si>
  <si>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</si>
  <si>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</si>
  <si>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</si>
  <si>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</si>
  <si>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</si>
  <si>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</si>
  <si>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</si>
  <si>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</si>
  <si>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</si>
  <si>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</si>
  <si>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</si>
  <si>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</si>
  <si>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</si>
  <si>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</si>
  <si>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</si>
  <si>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</si>
  <si>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</si>
  <si>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</si>
  <si>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</si>
  <si>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</si>
  <si>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</si>
  <si>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</si>
  <si>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</si>
  <si>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</si>
  <si>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</si>
  <si>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</si>
  <si>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</si>
  <si>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</si>
  <si>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</si>
  <si>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</si>
  <si>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</si>
  <si>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</si>
  <si>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</si>
  <si>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</si>
  <si>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</si>
  <si>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</si>
  <si>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</si>
  <si>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</si>
  <si>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</si>
  <si>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</si>
  <si>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</si>
  <si>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</si>
  <si>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</si>
  <si>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</si>
  <si>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</si>
  <si>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</si>
  <si>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</si>
  <si>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</si>
  <si>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</si>
  <si>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</si>
  <si>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</si>
  <si>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</si>
  <si>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</si>
  <si>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</si>
  <si>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</si>
  <si>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</si>
  <si>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</si>
  <si>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</si>
  <si>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</si>
  <si>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</si>
  <si>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</si>
  <si>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</si>
  <si>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</si>
  <si>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</si>
  <si>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</si>
  <si>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</si>
  <si>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</si>
  <si>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</si>
  <si>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</si>
  <si>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</si>
  <si>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</si>
  <si>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</si>
  <si>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</si>
  <si>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</si>
  <si>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</si>
  <si>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</si>
  <si>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</si>
  <si>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</si>
  <si>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</si>
  <si>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</si>
  <si>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</si>
  <si>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</si>
  <si>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</si>
  <si>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</si>
  <si>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</si>
  <si>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</si>
  <si>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</si>
  <si>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</si>
  <si>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</si>
  <si>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</si>
  <si>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</si>
  <si>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</si>
  <si>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</si>
  <si>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</si>
  <si>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</si>
  <si>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</si>
  <si>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</si>
  <si>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</si>
  <si>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</si>
  <si>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</si>
  <si>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</si>
  <si>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</si>
  <si>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</si>
  <si>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</si>
  <si>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</si>
  <si>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</si>
  <si>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</si>
  <si>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</si>
  <si>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</si>
  <si>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</si>
  <si>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</si>
  <si>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</si>
  <si>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</si>
  <si>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</si>
  <si>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</si>
  <si>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</si>
  <si>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</si>
  <si>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</si>
  <si>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</si>
  <si>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</si>
  <si>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</si>
  <si>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</si>
  <si>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</si>
  <si>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</si>
  <si>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</si>
  <si>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</si>
  <si>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</si>
  <si>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</si>
  <si>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</si>
  <si>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</si>
  <si>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</si>
  <si>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</si>
  <si>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</si>
  <si>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</si>
  <si>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</si>
  <si>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</si>
  <si>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</si>
  <si>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</si>
  <si>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</si>
  <si>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</si>
  <si>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</si>
  <si>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</si>
  <si>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</si>
  <si>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</si>
  <si>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</si>
  <si>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</si>
  <si>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</si>
  <si>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</si>
  <si>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</si>
  <si>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</si>
  <si>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</si>
  <si>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</si>
  <si>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</si>
  <si>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</si>
  <si>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</si>
  <si>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</si>
  <si>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</si>
  <si>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</si>
  <si>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</si>
  <si>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</si>
  <si>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</si>
  <si>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</si>
  <si>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</si>
  <si>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</si>
  <si>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</si>
  <si>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</si>
  <si>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</si>
  <si>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</si>
  <si>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</si>
  <si>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</si>
  <si>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</si>
  <si>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</si>
  <si>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</si>
  <si>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</si>
  <si>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</si>
  <si>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</si>
  <si>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</si>
  <si>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</si>
  <si>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</si>
  <si>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</si>
  <si>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</si>
  <si>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</si>
  <si>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</si>
  <si>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</si>
  <si>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</si>
  <si>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</si>
  <si>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</si>
  <si>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</si>
  <si>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</si>
  <si>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</si>
  <si>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</si>
  <si>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</si>
  <si>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</si>
  <si>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</si>
  <si>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</si>
  <si>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</si>
  <si>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</si>
  <si>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</si>
  <si>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</si>
  <si>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</si>
  <si>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</si>
  <si>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</si>
  <si>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</si>
  <si>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</si>
  <si>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</si>
  <si>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</si>
  <si>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</si>
  <si>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</si>
  <si>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</si>
  <si>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</si>
  <si>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</si>
  <si>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</si>
  <si>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</si>
  <si>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</si>
  <si>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</si>
  <si>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</si>
  <si>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</si>
  <si>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</si>
  <si>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</si>
  <si>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</si>
  <si>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</si>
  <si>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</si>
  <si>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</si>
  <si>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</si>
  <si>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</si>
  <si>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</si>
  <si>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</si>
  <si>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</si>
  <si>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</si>
  <si>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</si>
  <si>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</si>
  <si>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</si>
  <si>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</si>
  <si>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</si>
  <si>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</si>
  <si>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</si>
  <si>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</si>
  <si>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</si>
  <si>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</si>
  <si>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</si>
  <si>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</si>
  <si>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</si>
  <si>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</si>
  <si>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</si>
  <si>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</si>
  <si>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</si>
  <si>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</si>
  <si>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</si>
  <si>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</si>
  <si>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</si>
  <si>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</si>
  <si>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</si>
  <si>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</si>
  <si>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</si>
  <si>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</si>
  <si>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</si>
  <si>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</si>
  <si>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</si>
  <si>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</si>
  <si>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</si>
  <si>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</si>
  <si>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</si>
  <si>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</si>
  <si>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</si>
  <si>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</si>
  <si>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</si>
  <si>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</si>
  <si>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</si>
  <si>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</si>
  <si>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</si>
  <si>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</si>
  <si>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</si>
  <si>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</si>
  <si>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</si>
  <si>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</si>
  <si>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</si>
  <si>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</si>
  <si>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</si>
  <si>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</si>
  <si>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</si>
  <si>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</si>
  <si>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</si>
  <si>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</si>
  <si>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</si>
  <si>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</si>
  <si>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</si>
  <si>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</si>
  <si>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</si>
  <si>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</si>
  <si>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</si>
  <si>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</si>
  <si>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</si>
  <si>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</si>
  <si>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</si>
  <si>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</si>
  <si>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</si>
  <si>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</si>
  <si>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</si>
  <si>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</si>
  <si>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</si>
  <si>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</si>
  <si>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</si>
  <si>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</si>
  <si>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</si>
  <si>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</si>
  <si>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</si>
  <si>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</si>
  <si>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</si>
  <si>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</si>
  <si>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</si>
  <si>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</si>
  <si>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</si>
  <si>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</si>
  <si>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</si>
  <si>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</si>
  <si>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</si>
  <si>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</si>
  <si>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</si>
  <si>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</si>
  <si>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</si>
  <si>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</si>
  <si>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</si>
  <si>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</si>
  <si>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</si>
  <si>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</si>
  <si>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</si>
  <si>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</si>
  <si>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</si>
  <si>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</si>
  <si>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</si>
  <si>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</si>
  <si>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</si>
  <si>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</si>
  <si>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</si>
  <si>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</si>
  <si>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</si>
  <si>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</si>
  <si>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</si>
  <si>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</si>
  <si>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</si>
  <si>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</si>
  <si>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</si>
  <si>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</si>
  <si>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</si>
  <si>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</si>
  <si>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</si>
  <si>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</si>
  <si>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</si>
  <si>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</si>
  <si>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</si>
  <si>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</si>
  <si>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</si>
  <si>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</si>
  <si>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</si>
  <si>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</si>
  <si>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</si>
  <si>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</si>
  <si>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</si>
  <si>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</si>
  <si>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</si>
  <si>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</si>
  <si>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</si>
  <si>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</si>
  <si>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</si>
  <si>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</si>
  <si>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</si>
  <si>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</si>
  <si>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</si>
  <si>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</si>
  <si>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</si>
  <si>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</si>
  <si>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</si>
  <si>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</si>
  <si>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</si>
  <si>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</si>
  <si>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</si>
  <si>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</si>
  <si>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</si>
  <si>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</si>
  <si>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</si>
  <si>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</si>
  <si>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</si>
  <si>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</si>
  <si>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</si>
  <si>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</si>
  <si>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</si>
  <si>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</si>
  <si>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</si>
  <si>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</si>
  <si>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</si>
  <si>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</si>
  <si>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</si>
  <si>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</si>
  <si>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</si>
  <si>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</si>
  <si>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</si>
  <si>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</si>
  <si>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</si>
  <si>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</si>
  <si>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</si>
  <si>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</si>
  <si>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</si>
  <si>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</si>
  <si>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</si>
  <si>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</si>
  <si>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</si>
  <si>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</si>
  <si>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</si>
  <si>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</si>
  <si>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</si>
  <si>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</si>
  <si>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</si>
  <si>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</si>
  <si>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</si>
  <si>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</si>
  <si>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</si>
  <si>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</si>
  <si>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</si>
  <si>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</si>
  <si>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</si>
  <si>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</si>
  <si>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</si>
  <si>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</si>
  <si>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</si>
  <si>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</si>
  <si>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</si>
  <si>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</si>
  <si>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</si>
  <si>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</si>
  <si>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</si>
  <si>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</si>
  <si>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</si>
  <si>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</si>
  <si>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</si>
  <si>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</si>
  <si>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</si>
  <si>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</si>
  <si>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</si>
  <si>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</si>
  <si>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</si>
  <si>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</si>
  <si>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</si>
  <si>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</si>
  <si>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</si>
  <si>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</si>
  <si>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</si>
  <si>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</si>
  <si>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</si>
  <si>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</si>
  <si>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</si>
  <si>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</si>
  <si>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</si>
  <si>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</si>
  <si>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</si>
  <si>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</si>
  <si>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</si>
  <si>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</si>
  <si>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</si>
  <si>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</si>
  <si>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</si>
  <si>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</si>
  <si>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</si>
  <si>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</si>
  <si>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</si>
  <si>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</si>
  <si>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</si>
  <si>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</si>
  <si>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</si>
  <si>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</si>
  <si>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</si>
  <si>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</si>
  <si>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</si>
  <si>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</si>
  <si>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</si>
  <si>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</si>
  <si>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</si>
  <si>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</si>
  <si>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</si>
  <si>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</si>
  <si>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</si>
  <si>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</si>
  <si>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</si>
  <si>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</si>
  <si>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</si>
  <si>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</si>
  <si>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</si>
  <si>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</si>
  <si>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</si>
  <si>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</si>
  <si>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</si>
  <si>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</si>
  <si>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</si>
  <si>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</si>
  <si>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</si>
  <si>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</si>
  <si>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</si>
  <si>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</si>
  <si>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</si>
  <si>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</si>
  <si>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</si>
  <si>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</si>
  <si>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</si>
  <si>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</si>
  <si>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</si>
  <si>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</si>
  <si>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</si>
  <si>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</si>
  <si>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</si>
  <si>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</si>
  <si>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</si>
  <si>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</si>
  <si>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</si>
  <si>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</si>
  <si>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</si>
  <si>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</si>
  <si>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</si>
  <si>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</si>
  <si>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</si>
  <si>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</si>
  <si>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</si>
  <si>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</si>
  <si>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</si>
  <si>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</si>
  <si>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</si>
  <si>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</si>
  <si>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</si>
  <si>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</si>
  <si>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</si>
  <si>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</si>
  <si>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</si>
  <si>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</si>
  <si>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</si>
  <si>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</si>
  <si>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</si>
  <si>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</si>
  <si>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</si>
  <si>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</si>
  <si>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</si>
  <si>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</si>
  <si>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</si>
  <si>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</si>
  <si>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</si>
  <si>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</si>
  <si>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</si>
  <si>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</si>
  <si>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</si>
  <si>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</si>
  <si>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</si>
  <si>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</si>
  <si>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</si>
  <si>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</si>
  <si>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</si>
  <si>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</si>
  <si>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</si>
  <si>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</si>
  <si>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</si>
  <si>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</si>
  <si>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</si>
  <si>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</si>
  <si>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</si>
  <si>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</si>
  <si>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</si>
  <si>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</si>
  <si>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</si>
  <si>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</si>
  <si>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</si>
  <si>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</si>
  <si>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</si>
  <si>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</si>
  <si>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</si>
  <si>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</si>
  <si>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</si>
  <si>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</si>
  <si>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</si>
  <si>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</si>
  <si>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</si>
  <si>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</si>
  <si>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</si>
  <si>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</si>
  <si>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</si>
  <si>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</si>
  <si>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</si>
  <si>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</si>
  <si>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</si>
  <si>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</si>
  <si>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</si>
  <si>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</si>
  <si>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</si>
  <si>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</si>
  <si>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</si>
  <si>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</si>
  <si>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</si>
  <si>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</si>
  <si>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</si>
  <si>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</si>
  <si>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</si>
  <si>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</si>
  <si>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</si>
  <si>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</si>
  <si>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</si>
  <si>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</si>
  <si>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</si>
  <si>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</si>
  <si>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</si>
  <si>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</si>
  <si>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</si>
  <si>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</si>
  <si>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</si>
  <si>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</si>
  <si>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</si>
  <si>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</si>
  <si>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</si>
  <si>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</si>
  <si>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</si>
  <si>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</si>
  <si>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</si>
  <si>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</si>
  <si>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</si>
  <si>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</si>
  <si>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</si>
  <si>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</si>
  <si>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</si>
  <si>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</si>
  <si>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</si>
  <si>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</si>
  <si>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</si>
  <si>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</si>
  <si>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</si>
  <si>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</si>
  <si>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</si>
  <si>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</si>
  <si>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</si>
  <si>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</si>
  <si>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</si>
  <si>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</si>
  <si>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</si>
  <si>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</si>
  <si>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</si>
  <si>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</si>
  <si>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</si>
  <si>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</si>
  <si>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</si>
  <si>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</si>
  <si>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</si>
  <si>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</si>
  <si>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</si>
  <si>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</si>
  <si>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</si>
  <si>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</si>
  <si>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</si>
  <si>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</si>
  <si>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</si>
  <si>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</si>
  <si>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</si>
  <si>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</si>
  <si>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</si>
  <si>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</si>
  <si>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</si>
  <si>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</si>
  <si>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</si>
  <si>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</si>
  <si>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</si>
  <si>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</si>
  <si>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</si>
  <si>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</si>
  <si>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</si>
  <si>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</si>
  <si>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</si>
  <si>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</si>
  <si>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</si>
  <si>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</si>
  <si>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</si>
  <si>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</si>
  <si>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</si>
  <si>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</si>
  <si>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</si>
  <si>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</si>
  <si>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</si>
  <si>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</si>
  <si>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</si>
  <si>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</si>
  <si>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</si>
  <si>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</si>
  <si>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</si>
  <si>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</si>
  <si>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</si>
  <si>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</si>
  <si>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</si>
  <si>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</si>
  <si>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</si>
  <si>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</si>
  <si>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</si>
  <si>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</si>
  <si>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</si>
  <si>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</si>
  <si>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</si>
  <si>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</si>
  <si>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</si>
  <si>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</si>
  <si>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</si>
  <si>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</si>
  <si>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</si>
  <si>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</si>
  <si>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</si>
  <si>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</si>
  <si>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</si>
  <si>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</si>
  <si>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</si>
  <si>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</si>
  <si>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</si>
  <si>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</si>
  <si>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</si>
  <si>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</si>
  <si>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</si>
  <si>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</si>
  <si>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</si>
  <si>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</si>
  <si>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</si>
  <si>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</si>
  <si>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</si>
  <si>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</si>
  <si>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</si>
  <si>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</si>
  <si>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</si>
  <si>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</si>
  <si>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</si>
  <si>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</si>
  <si>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</si>
  <si>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</si>
  <si>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</si>
  <si>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</si>
  <si>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</si>
  <si>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</si>
  <si>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</si>
  <si>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</si>
  <si>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</si>
  <si>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</si>
  <si>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</si>
  <si>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</si>
  <si>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</si>
  <si>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</si>
  <si>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</si>
  <si>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</si>
  <si>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</si>
  <si>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</si>
  <si>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</si>
  <si>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</si>
  <si>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</si>
  <si>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</si>
  <si>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</si>
  <si>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</si>
  <si>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</si>
  <si>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</si>
  <si>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</si>
  <si>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</si>
  <si>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</si>
  <si>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</si>
  <si>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</si>
  <si>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</si>
  <si>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</si>
  <si>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</si>
  <si>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</si>
  <si>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</si>
  <si>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</si>
  <si>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</si>
  <si>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</si>
  <si>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</si>
  <si>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</si>
  <si>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</si>
  <si>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</si>
  <si>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</si>
  <si>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</si>
  <si>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</si>
  <si>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</si>
  <si>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</si>
  <si>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</si>
  <si>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</si>
  <si>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</si>
  <si>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</si>
  <si>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</si>
  <si>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</si>
  <si>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</si>
  <si>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</si>
  <si>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</si>
  <si>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</si>
  <si>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</si>
  <si>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</si>
  <si>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</si>
  <si>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</si>
  <si>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</si>
  <si>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</si>
  <si>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</si>
  <si>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</si>
  <si>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</si>
  <si>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</si>
  <si>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</si>
  <si>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</si>
  <si>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</si>
  <si>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</si>
  <si>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</si>
  <si>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</si>
  <si>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</si>
  <si>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</si>
  <si>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</si>
  <si>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</si>
  <si>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</si>
  <si>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</si>
  <si>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</si>
  <si>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</si>
  <si>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</si>
  <si>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</si>
  <si>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</si>
  <si>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</si>
  <si>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</si>
  <si>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</si>
  <si>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</si>
  <si>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</si>
  <si>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</si>
  <si>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</si>
  <si>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</si>
  <si>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</si>
  <si>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</si>
  <si>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</si>
  <si>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</si>
  <si>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</si>
  <si>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</si>
  <si>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</si>
  <si>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</si>
  <si>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</si>
  <si>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</si>
  <si>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</si>
  <si>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</si>
  <si>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</si>
  <si>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</si>
  <si>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</si>
  <si>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</si>
  <si>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</si>
  <si>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</si>
  <si>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</si>
  <si>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</si>
  <si>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</si>
  <si>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</si>
  <si>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</si>
  <si>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</si>
  <si>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</si>
  <si>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</si>
  <si>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</si>
  <si>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</si>
  <si>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</si>
  <si>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</si>
  <si>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</si>
  <si>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</si>
  <si>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</si>
  <si>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</si>
  <si>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</si>
  <si>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</si>
  <si>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</si>
  <si>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</si>
  <si>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</si>
  <si>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</si>
  <si>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</si>
  <si>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</si>
  <si>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</si>
  <si>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</si>
  <si>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</si>
  <si>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</si>
  <si>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</si>
  <si>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</si>
  <si>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</si>
  <si>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</si>
  <si>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</si>
  <si>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</si>
  <si>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</si>
  <si>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</si>
  <si>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</si>
  <si>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</si>
  <si>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</si>
  <si>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</si>
  <si>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</si>
  <si>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</si>
  <si>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</si>
  <si>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</si>
  <si>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</si>
  <si>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</si>
  <si>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</si>
  <si>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</si>
  <si>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</si>
  <si>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</si>
  <si>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</si>
  <si>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</si>
  <si>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</si>
  <si>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</si>
  <si>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</si>
  <si>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</si>
  <si>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</si>
  <si>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</si>
  <si>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</si>
  <si>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</si>
  <si>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</si>
  <si>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</si>
  <si>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</si>
  <si>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</si>
  <si>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</si>
  <si>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</si>
  <si>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</si>
  <si>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</si>
  <si>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</si>
  <si>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</si>
  <si>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</si>
  <si>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</si>
  <si>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</si>
  <si>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</si>
  <si>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</si>
  <si>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</si>
  <si>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</si>
  <si>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</si>
  <si>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</si>
  <si>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</si>
  <si>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</si>
  <si>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</si>
  <si>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</si>
  <si>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</si>
  <si>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</si>
  <si>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</si>
  <si>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</si>
  <si>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</si>
  <si>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</si>
  <si>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</si>
  <si>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</si>
  <si>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</si>
  <si>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</si>
  <si>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</si>
  <si>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</si>
  <si>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</si>
  <si>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</si>
  <si>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</si>
  <si>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</si>
  <si>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</si>
  <si>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</si>
  <si>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</si>
  <si>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</si>
  <si>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</si>
  <si>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</si>
  <si>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</si>
  <si>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</si>
  <si>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</si>
  <si>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</si>
  <si>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</si>
  <si>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</si>
  <si>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</si>
  <si>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</si>
  <si>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</si>
  <si>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</si>
  <si>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</si>
  <si>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</si>
  <si>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</si>
  <si>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</si>
  <si>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</si>
  <si>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</si>
  <si>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</si>
  <si>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</si>
  <si>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</si>
  <si>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</si>
  <si>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</si>
  <si>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</si>
  <si>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</si>
  <si>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</si>
  <si>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</si>
  <si>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</si>
  <si>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</si>
  <si>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</si>
  <si>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</si>
  <si>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</si>
  <si>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</si>
  <si>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</si>
  <si>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</si>
  <si>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</si>
  <si>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</si>
  <si>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</si>
  <si>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</si>
  <si>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</si>
  <si>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</si>
  <si>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</si>
  <si>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</si>
  <si>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</si>
  <si>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</si>
  <si>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</si>
  <si>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</si>
  <si>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</si>
  <si>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</si>
  <si>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</si>
  <si>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</si>
  <si>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</si>
  <si>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</si>
  <si>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</si>
  <si>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</si>
  <si>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</si>
  <si>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</si>
  <si>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</si>
  <si>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</si>
  <si>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</si>
  <si>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</si>
  <si>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</si>
  <si>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</si>
  <si>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</si>
  <si>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</si>
  <si>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</si>
  <si>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</si>
  <si>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</si>
  <si>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</si>
  <si>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</si>
  <si>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</si>
  <si>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</si>
  <si>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</si>
  <si>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</si>
  <si>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</si>
  <si>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</si>
  <si>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</si>
  <si>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</si>
  <si>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</si>
  <si>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</si>
  <si>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</si>
  <si>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</si>
  <si>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</si>
  <si>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</si>
  <si>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</si>
  <si>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</si>
  <si>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</si>
  <si>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</si>
  <si>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</si>
  <si>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</si>
  <si>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</si>
  <si>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</si>
  <si>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</si>
  <si>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</si>
  <si>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</si>
  <si>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</si>
  <si>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</si>
  <si>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</si>
  <si>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</si>
  <si>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</si>
  <si>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</si>
  <si>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</si>
  <si>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</si>
  <si>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</si>
  <si>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</si>
  <si>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</si>
  <si>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</si>
  <si>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</si>
  <si>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</si>
  <si>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</si>
  <si>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</si>
  <si>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</si>
  <si>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</si>
  <si>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</si>
  <si>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</si>
  <si>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</si>
  <si>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</si>
  <si>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</si>
  <si>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</si>
  <si>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</si>
  <si>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</si>
  <si>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</si>
  <si>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</si>
  <si>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</si>
  <si>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</si>
  <si>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</si>
  <si>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</si>
  <si>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</si>
  <si>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</si>
  <si>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</si>
  <si>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</si>
  <si>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</si>
  <si>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</si>
  <si>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</si>
  <si>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</si>
  <si>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</si>
  <si>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</si>
  <si>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</si>
  <si>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</si>
  <si>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</si>
  <si>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</si>
  <si>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</si>
  <si>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</si>
  <si>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</si>
  <si>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</si>
  <si>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</si>
  <si>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</si>
  <si>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</si>
  <si>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</si>
  <si>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</si>
  <si>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</si>
  <si>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</si>
  <si>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</si>
  <si>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</si>
  <si>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</si>
  <si>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</si>
  <si>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</si>
  <si>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</si>
  <si>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</si>
  <si>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</si>
  <si>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</si>
  <si>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</si>
  <si>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</si>
  <si>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</si>
  <si>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</si>
  <si>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</si>
  <si>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</si>
  <si>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</si>
  <si>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</si>
  <si>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</si>
  <si>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</si>
  <si>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</si>
  <si>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</si>
  <si>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</si>
  <si>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</si>
  <si>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</si>
  <si>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</si>
  <si>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</si>
  <si>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</si>
  <si>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</si>
  <si>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</si>
  <si>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</si>
  <si>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</si>
  <si>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</si>
  <si>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</si>
  <si>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</si>
  <si>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</si>
  <si>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</si>
  <si>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</si>
  <si>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</si>
  <si>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</si>
  <si>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</si>
  <si>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</si>
  <si>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</si>
  <si>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</si>
  <si>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</si>
  <si>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</si>
  <si>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</si>
  <si>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</si>
  <si>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</si>
  <si>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</si>
  <si>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</si>
  <si>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</si>
  <si>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</si>
  <si>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</si>
  <si>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</si>
  <si>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</si>
  <si>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</si>
  <si>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</si>
  <si>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</si>
  <si>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</si>
  <si>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</si>
  <si>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</si>
  <si>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</si>
  <si>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</si>
  <si>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</si>
  <si>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</si>
  <si>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</si>
  <si>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</si>
  <si>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</si>
  <si>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</si>
  <si>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</si>
  <si>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</si>
  <si>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</si>
  <si>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</si>
  <si>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</si>
  <si>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</si>
  <si>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</si>
  <si>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</si>
  <si>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</si>
  <si>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</si>
  <si>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</si>
  <si>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</si>
  <si>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</si>
  <si>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</si>
  <si>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</si>
  <si>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</si>
  <si>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</si>
  <si>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</si>
  <si>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</si>
  <si>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</si>
  <si>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</si>
  <si>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</si>
  <si>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</si>
  <si>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</si>
  <si>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</si>
  <si>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</si>
  <si>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</si>
  <si>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</si>
  <si>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</si>
  <si>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</si>
  <si>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</si>
  <si>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</si>
  <si>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</si>
  <si>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</si>
  <si>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</si>
  <si>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</si>
  <si>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</si>
  <si>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</si>
  <si>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</si>
  <si>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</si>
  <si>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</si>
  <si>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</si>
  <si>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</si>
  <si>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</si>
  <si>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</si>
  <si>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</si>
  <si>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</si>
  <si>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</si>
  <si>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</si>
  <si>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</si>
  <si>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</si>
  <si>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</si>
  <si>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</si>
  <si>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</si>
  <si>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</si>
  <si>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</si>
  <si>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</si>
  <si>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</si>
  <si>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</si>
  <si>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</si>
  <si>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</si>
  <si>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</si>
  <si>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</si>
  <si>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</si>
  <si>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</si>
  <si>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</si>
  <si>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</si>
  <si>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</si>
  <si>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</si>
  <si>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</si>
  <si>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</si>
  <si>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</si>
  <si>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</si>
  <si>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</si>
  <si>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</si>
  <si>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</si>
  <si>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</si>
  <si>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</si>
  <si>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</si>
  <si>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</si>
  <si>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</si>
  <si>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</si>
  <si>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</si>
  <si>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</si>
  <si>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</si>
  <si>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</si>
  <si>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</si>
  <si>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</si>
  <si>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</si>
  <si>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</si>
  <si>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</si>
  <si>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</si>
  <si>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</si>
  <si>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</si>
  <si>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</si>
  <si>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</si>
  <si>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</si>
  <si>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</si>
  <si>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</si>
  <si>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</si>
  <si>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</si>
  <si>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</si>
  <si>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</si>
  <si>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</si>
  <si>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</si>
  <si>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</si>
  <si>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</si>
  <si>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</si>
  <si>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</si>
  <si>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</si>
  <si>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</si>
  <si>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</si>
  <si>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</si>
  <si>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</si>
  <si>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</si>
  <si>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</si>
  <si>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</si>
  <si>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</si>
  <si>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</si>
  <si>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</si>
  <si>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</si>
  <si>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</si>
  <si>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</si>
  <si>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</si>
  <si>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</si>
  <si>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</si>
  <si>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</si>
  <si>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</si>
  <si>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</si>
  <si>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</si>
  <si>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</si>
  <si>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</si>
  <si>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</si>
  <si>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</si>
  <si>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</si>
  <si>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</si>
  <si>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</si>
  <si>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</si>
  <si>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</si>
  <si>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</si>
  <si>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</si>
  <si>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</si>
  <si>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</si>
  <si>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</si>
  <si>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</si>
  <si>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</si>
  <si>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</si>
  <si>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</si>
  <si>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</si>
  <si>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</si>
  <si>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</si>
  <si>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</si>
  <si>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</si>
  <si>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</si>
  <si>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</si>
  <si>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</si>
  <si>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</si>
  <si>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</si>
  <si>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</si>
  <si>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</si>
  <si>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</si>
  <si>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</si>
  <si>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</si>
  <si>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</si>
  <si>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</si>
  <si>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</si>
  <si>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</si>
  <si>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</si>
  <si>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</si>
  <si>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</si>
  <si>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</si>
  <si>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</si>
  <si>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</si>
  <si>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</si>
  <si>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</si>
  <si>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</si>
  <si>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</si>
  <si>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</si>
  <si>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</si>
  <si>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</si>
  <si>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</si>
  <si>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</si>
  <si>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</si>
  <si>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</si>
  <si>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</si>
  <si>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</si>
  <si>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</si>
  <si>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</si>
  <si>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</si>
  <si>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</si>
  <si>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</si>
  <si>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</si>
  <si>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</si>
  <si>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</si>
  <si>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</si>
  <si>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</si>
  <si>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</si>
  <si>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</si>
  <si>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</si>
  <si>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</si>
  <si>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</si>
  <si>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</si>
  <si>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</si>
  <si>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</si>
  <si>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</si>
  <si>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</si>
  <si>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</si>
  <si>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</si>
  <si>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</si>
  <si>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</si>
  <si>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</si>
  <si>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</si>
  <si>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</si>
  <si>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</si>
  <si>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</si>
  <si>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</si>
  <si>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</si>
  <si>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</si>
  <si>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</si>
  <si>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</si>
  <si>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</si>
  <si>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</si>
  <si>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</si>
  <si>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</si>
  <si>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</si>
  <si>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</si>
  <si>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</si>
  <si>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</si>
  <si>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</si>
  <si>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</si>
  <si>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</si>
  <si>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</si>
  <si>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</si>
  <si>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</si>
  <si>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</si>
  <si>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</si>
  <si>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</si>
  <si>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</si>
  <si>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</si>
  <si>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</si>
  <si>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</si>
  <si>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</si>
  <si>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</si>
  <si>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</si>
  <si>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</si>
  <si>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</si>
  <si>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</si>
  <si>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</si>
  <si>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</si>
  <si>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</si>
  <si>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</si>
  <si>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</si>
  <si>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</si>
  <si>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</si>
  <si>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</si>
  <si>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</si>
  <si>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</si>
  <si>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</si>
  <si>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</si>
  <si>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</si>
  <si>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</si>
  <si>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</si>
  <si>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</si>
  <si>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</si>
  <si>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</si>
  <si>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</si>
  <si>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</si>
  <si>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</si>
  <si>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</si>
  <si>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</si>
  <si>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</si>
  <si>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</si>
  <si>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</si>
  <si>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</si>
  <si>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</si>
  <si>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</si>
  <si>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</si>
  <si>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</si>
  <si>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</si>
  <si>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</si>
  <si>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</si>
  <si>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</si>
  <si>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</si>
  <si>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</si>
  <si>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</si>
  <si>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</si>
  <si>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</si>
  <si>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</si>
  <si>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</si>
  <si>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</si>
  <si>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</si>
  <si>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</si>
  <si>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</si>
  <si>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</si>
  <si>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</si>
  <si>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</si>
  <si>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</si>
  <si>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</si>
  <si>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</si>
  <si>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</si>
  <si>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</si>
  <si>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</si>
  <si>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</si>
  <si>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</si>
  <si>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</si>
  <si>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</si>
  <si>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</si>
  <si>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</si>
  <si>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</si>
  <si>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</si>
  <si>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</si>
  <si>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</si>
  <si>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</si>
  <si>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</si>
  <si>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</si>
  <si>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</si>
  <si>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</si>
  <si>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</si>
  <si>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</si>
  <si>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</si>
  <si>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</si>
  <si>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</si>
  <si>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</si>
  <si>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</si>
  <si>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</si>
  <si>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</si>
  <si>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</si>
  <si>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</si>
  <si>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</si>
  <si>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</si>
  <si>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</si>
  <si>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</si>
  <si>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</si>
  <si>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</si>
  <si>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</si>
  <si>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</si>
  <si>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</si>
  <si>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</si>
  <si>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</si>
  <si>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</si>
  <si>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</si>
  <si>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</si>
  <si>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</si>
  <si>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</si>
  <si>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</si>
  <si>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</si>
  <si>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</si>
  <si>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</si>
  <si>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</si>
  <si>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</si>
  <si>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</si>
  <si>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</si>
  <si>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</si>
  <si>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</si>
  <si>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</si>
  <si>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</si>
  <si>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</si>
  <si>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</si>
  <si>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</si>
  <si>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</si>
  <si>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</si>
  <si>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</si>
  <si>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</si>
  <si>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</si>
  <si>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</si>
  <si>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</si>
  <si>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</si>
  <si>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</si>
  <si>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</si>
  <si>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</si>
  <si>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</si>
  <si>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</si>
  <si>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</si>
  <si>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</si>
  <si>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</si>
  <si>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</si>
  <si>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</si>
  <si>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</si>
  <si>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</si>
  <si>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</si>
  <si>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</si>
  <si>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</si>
  <si>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</si>
  <si>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</si>
  <si>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</si>
  <si>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</si>
  <si>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</si>
  <si>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</si>
  <si>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</si>
  <si>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</si>
  <si>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</si>
  <si>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</si>
  <si>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</si>
  <si>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</si>
  <si>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</si>
  <si>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</si>
  <si>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</si>
  <si>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</si>
  <si>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</si>
  <si>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</si>
  <si>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</si>
  <si>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</si>
  <si>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</si>
  <si>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</si>
  <si>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</si>
  <si>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</si>
  <si>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</si>
  <si>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</si>
  <si>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</si>
  <si>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</si>
  <si>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</si>
  <si>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</si>
  <si>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</si>
  <si>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</si>
  <si>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</si>
  <si>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</si>
  <si>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</si>
  <si>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</si>
  <si>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</si>
  <si>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</si>
  <si>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</si>
  <si>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</si>
  <si>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</si>
  <si>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</si>
  <si>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</si>
  <si>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</si>
  <si>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</si>
  <si>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</si>
  <si>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</si>
  <si>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</si>
  <si>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</si>
  <si>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</si>
  <si>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</si>
  <si>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</si>
  <si>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</si>
  <si>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</si>
  <si>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</si>
  <si>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</si>
  <si>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</si>
  <si>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</si>
  <si>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</si>
  <si>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</si>
  <si>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</si>
  <si>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</si>
  <si>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</si>
  <si>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</si>
  <si>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</si>
  <si>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</si>
  <si>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</si>
  <si>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</si>
  <si>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</si>
  <si>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</si>
  <si>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</si>
  <si>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</si>
  <si>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</si>
  <si>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</si>
  <si>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</si>
  <si>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</si>
  <si>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</si>
  <si>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</si>
  <si>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</si>
  <si>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</si>
  <si>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</si>
  <si>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</si>
  <si>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</si>
  <si>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</si>
  <si>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</si>
  <si>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</si>
  <si>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</si>
  <si>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</si>
  <si>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</si>
  <si>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</si>
  <si>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</si>
  <si>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</si>
  <si>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</si>
  <si>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</si>
  <si>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</si>
  <si>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</si>
  <si>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</si>
  <si>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</si>
  <si>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</si>
  <si>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</si>
  <si>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</si>
  <si>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</si>
  <si>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</si>
  <si>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</si>
  <si>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</si>
  <si>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</si>
  <si>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</si>
  <si>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</si>
  <si>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</si>
  <si>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</si>
  <si>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</si>
  <si>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</si>
  <si>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</si>
  <si>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</si>
  <si>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</si>
  <si>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</si>
  <si>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</si>
  <si>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</si>
  <si>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</si>
  <si>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</si>
  <si>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</si>
  <si>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</si>
  <si>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</si>
  <si>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</si>
  <si>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</si>
  <si>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</si>
  <si>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</si>
  <si>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</si>
  <si>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</si>
  <si>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</si>
  <si>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</si>
  <si>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</si>
  <si>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</si>
  <si>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</si>
  <si>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</si>
  <si>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</si>
  <si>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</si>
  <si>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</si>
  <si>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</si>
  <si>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</si>
  <si>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</si>
  <si>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</si>
  <si>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</si>
  <si>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</si>
  <si>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</si>
  <si>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</si>
  <si>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</si>
  <si>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</si>
  <si>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</si>
  <si>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</si>
  <si>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</si>
  <si>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</si>
  <si>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</si>
  <si>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</si>
  <si>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</si>
  <si>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</si>
  <si>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</si>
  <si>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</si>
  <si>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</si>
  <si>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</si>
  <si>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</si>
  <si>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</si>
  <si>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</si>
  <si>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</si>
  <si>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</si>
  <si>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</si>
  <si>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</si>
  <si>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</si>
  <si>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</si>
  <si>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</si>
  <si>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</si>
  <si>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</si>
  <si>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</si>
  <si>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</si>
  <si>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</si>
  <si>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</si>
  <si>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</si>
  <si>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</si>
  <si>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</si>
  <si>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</si>
  <si>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</si>
  <si>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</si>
  <si>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</si>
  <si>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</si>
  <si>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</si>
  <si>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</si>
  <si>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</si>
  <si>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</si>
  <si>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</si>
  <si>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</si>
  <si>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</si>
  <si>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</si>
  <si>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</si>
  <si>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</si>
  <si>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</si>
  <si>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</si>
  <si>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</si>
  <si>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</si>
  <si>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</si>
  <si>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</si>
  <si>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</si>
  <si>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</si>
  <si>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</si>
  <si>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</si>
  <si>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</si>
  <si>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</si>
  <si>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</si>
  <si>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</si>
  <si>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</si>
  <si>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</si>
  <si>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</si>
  <si>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</si>
  <si>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</si>
  <si>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</si>
  <si>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</si>
  <si>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</si>
  <si>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</si>
  <si>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</si>
  <si>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</si>
  <si>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</si>
  <si>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</si>
  <si>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</si>
  <si>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</si>
  <si>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</si>
  <si>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</si>
  <si>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</si>
  <si>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</si>
  <si>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</si>
  <si>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</si>
  <si>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</si>
  <si>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</si>
  <si>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</si>
  <si>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</si>
  <si>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</si>
  <si>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</si>
  <si>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</si>
  <si>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</si>
  <si>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</si>
  <si>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</si>
  <si>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</si>
  <si>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</si>
  <si>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</si>
  <si>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</si>
  <si>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</si>
  <si>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</si>
  <si>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</si>
  <si>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</si>
  <si>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</si>
  <si>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</si>
  <si>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</si>
  <si>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</si>
  <si>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</si>
  <si>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</si>
  <si>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</si>
  <si>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</si>
  <si>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</si>
  <si>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</si>
  <si>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</si>
  <si>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</si>
  <si>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</si>
  <si>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</si>
  <si>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</si>
  <si>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</si>
  <si>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</si>
  <si>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</si>
  <si>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</si>
  <si>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</si>
  <si>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</si>
  <si>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</si>
  <si>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</si>
  <si>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</si>
  <si>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</si>
  <si>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</si>
  <si>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</si>
  <si>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</si>
  <si>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</si>
  <si>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</si>
  <si>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</si>
  <si>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</si>
  <si>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</si>
  <si>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</si>
  <si>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</si>
  <si>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</si>
  <si>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</si>
  <si>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</si>
  <si>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</si>
  <si>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</si>
  <si>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</si>
  <si>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</si>
  <si>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</si>
  <si>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</si>
  <si>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</si>
  <si>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</si>
  <si>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</si>
  <si>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</si>
  <si>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</si>
  <si>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</si>
  <si>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</si>
  <si>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</si>
  <si>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</si>
  <si>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</si>
  <si>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</si>
  <si>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</si>
  <si>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</si>
  <si>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</si>
  <si>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</si>
  <si>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</si>
  <si>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</si>
  <si>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</si>
  <si>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</si>
  <si>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</si>
  <si>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</si>
  <si>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</si>
  <si>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</si>
  <si>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</si>
  <si>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</si>
  <si>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</si>
  <si>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</si>
  <si>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</si>
  <si>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</si>
  <si>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</si>
  <si>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</si>
  <si>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</si>
  <si>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</si>
  <si>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</si>
  <si>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</si>
  <si>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</si>
  <si>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</si>
  <si>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</si>
  <si>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</si>
  <si>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</si>
  <si>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</si>
  <si>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</si>
  <si>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</si>
  <si>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</si>
  <si>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</si>
  <si>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</si>
  <si>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</si>
  <si>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</si>
  <si>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</si>
  <si>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</si>
  <si>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</si>
  <si>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</si>
  <si>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</si>
  <si>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</si>
  <si>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</si>
  <si>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</si>
  <si>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</si>
  <si>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</si>
  <si>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</si>
  <si>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</si>
  <si>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</si>
  <si>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</si>
  <si>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</si>
  <si>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</si>
  <si>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</si>
  <si>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</si>
  <si>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</si>
  <si>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</si>
  <si>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</si>
  <si>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</si>
  <si>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</si>
  <si>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</si>
  <si>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</si>
  <si>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</si>
  <si>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</si>
  <si>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</si>
  <si>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</si>
  <si>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</si>
  <si>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</si>
  <si>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</si>
  <si>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</si>
  <si>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</si>
  <si>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</si>
  <si>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</si>
  <si>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</si>
  <si>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</si>
  <si>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</si>
  <si>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</si>
  <si>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</si>
  <si>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</si>
  <si>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</si>
  <si>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</si>
  <si>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</si>
  <si>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</si>
  <si>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</si>
  <si>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</si>
  <si>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</si>
  <si>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</si>
  <si>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</si>
  <si>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</si>
  <si>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</si>
  <si>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</si>
  <si>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</si>
  <si>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</si>
  <si>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</si>
  <si>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</si>
  <si>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</si>
  <si>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</si>
  <si>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</si>
  <si>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</si>
  <si>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</si>
  <si>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</si>
  <si>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</si>
  <si>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</si>
  <si>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</si>
  <si>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</si>
  <si>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</si>
  <si>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</si>
  <si>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</si>
  <si>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</si>
  <si>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</si>
  <si>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</si>
  <si>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</si>
  <si>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</si>
  <si>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</si>
  <si>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</si>
  <si>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</si>
  <si>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</si>
  <si>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</si>
  <si>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</si>
  <si>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</si>
  <si>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</si>
  <si>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</si>
  <si>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</si>
  <si>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</si>
  <si>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</si>
  <si>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</si>
  <si>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</si>
  <si>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</si>
  <si>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</si>
  <si>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</si>
  <si>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</si>
  <si>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</si>
  <si>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</si>
  <si>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</si>
  <si>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</si>
  <si>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</si>
  <si>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</si>
  <si>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</si>
  <si>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</si>
  <si>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</si>
  <si>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</si>
  <si>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</si>
  <si>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</si>
  <si>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</si>
  <si>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</si>
  <si>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</si>
  <si>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</si>
  <si>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</si>
  <si>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</si>
  <si>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</si>
  <si>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</si>
  <si>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</si>
  <si>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</si>
  <si>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</si>
  <si>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</si>
  <si>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</si>
  <si>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</si>
  <si>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</si>
  <si>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</si>
  <si>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</si>
  <si>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</si>
  <si>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</si>
  <si>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</si>
  <si>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</si>
  <si>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</si>
  <si>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</si>
  <si>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</si>
  <si>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</si>
  <si>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</si>
  <si>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</si>
  <si>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</si>
  <si>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</si>
  <si>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</si>
  <si>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</si>
  <si>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</si>
  <si>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</si>
  <si>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</si>
  <si>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</si>
  <si>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</si>
  <si>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</si>
  <si>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</si>
  <si>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</si>
  <si>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</si>
  <si>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</si>
  <si>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</si>
  <si>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</si>
  <si>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</si>
  <si>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</si>
  <si>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</si>
  <si>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</si>
  <si>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</si>
  <si>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</si>
  <si>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</si>
  <si>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</si>
  <si>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</si>
  <si>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</si>
  <si>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</si>
  <si>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</si>
  <si>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</si>
  <si>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</si>
  <si>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</si>
  <si>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</si>
  <si>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</si>
  <si>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</si>
  <si>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</si>
  <si>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</si>
  <si>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</si>
  <si>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</si>
  <si>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</si>
  <si>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</si>
  <si>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</si>
  <si>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</si>
  <si>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</si>
  <si>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</si>
  <si>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</si>
  <si>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</si>
  <si>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</si>
  <si>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</si>
  <si>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</si>
  <si>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</si>
  <si>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</si>
  <si>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</si>
  <si>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</si>
  <si>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</si>
  <si>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</si>
  <si>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</si>
  <si>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</si>
  <si>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</si>
  <si>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</si>
  <si>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</si>
  <si>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</si>
  <si>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</si>
  <si>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</si>
  <si>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</si>
  <si>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</si>
  <si>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</si>
  <si>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</si>
  <si>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</si>
  <si>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</si>
  <si>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</si>
  <si>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</si>
  <si>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</si>
  <si>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</si>
  <si>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</si>
  <si>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</si>
  <si>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</si>
  <si>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</si>
  <si>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</si>
  <si>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</si>
  <si>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</si>
  <si>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</si>
  <si>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</si>
  <si>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</si>
  <si>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</si>
  <si>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</si>
  <si>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</si>
  <si>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</si>
  <si>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</si>
  <si>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</si>
  <si>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</si>
  <si>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</si>
  <si>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</si>
  <si>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</si>
  <si>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</si>
  <si>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</si>
  <si>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</si>
  <si>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</si>
  <si>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</si>
  <si>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</si>
  <si>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</si>
  <si>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</si>
  <si>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</si>
  <si>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</si>
  <si>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</si>
  <si>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</si>
  <si>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</si>
  <si>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</si>
  <si>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</si>
  <si>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</si>
  <si>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</si>
  <si>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</si>
  <si>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</si>
  <si>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</si>
  <si>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</si>
  <si>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</si>
  <si>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</si>
  <si>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</si>
  <si>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</si>
  <si>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</si>
  <si>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</si>
  <si>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</si>
  <si>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</si>
  <si>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</si>
  <si>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</si>
  <si>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</si>
  <si>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</si>
  <si>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</si>
  <si>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</si>
  <si>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</si>
  <si>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</si>
  <si>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</si>
  <si>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</si>
  <si>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</si>
  <si>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</si>
  <si>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</si>
  <si>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</si>
  <si>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</si>
  <si>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</si>
  <si>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</si>
  <si>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</si>
  <si>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</si>
  <si>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</si>
  <si>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</si>
  <si>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</si>
  <si>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</si>
  <si>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</si>
  <si>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</si>
  <si>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</si>
  <si>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</si>
  <si>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</si>
  <si>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</si>
  <si>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</si>
  <si>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</si>
  <si>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</si>
  <si>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</si>
  <si>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</si>
  <si>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</si>
  <si>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</si>
  <si>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</si>
  <si>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</si>
  <si>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</si>
  <si>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</si>
  <si>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</si>
  <si>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</si>
  <si>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</si>
  <si>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</si>
  <si>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</si>
  <si>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</si>
  <si>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</si>
  <si>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</si>
  <si>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</si>
  <si>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</si>
  <si>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</si>
  <si>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</si>
  <si>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</si>
  <si>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</si>
  <si>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</si>
  <si>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</si>
  <si>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</si>
  <si>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</si>
  <si>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</si>
  <si>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</si>
  <si>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</si>
  <si>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</si>
  <si>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</si>
  <si>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</si>
  <si>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</si>
  <si>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</si>
  <si>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</si>
  <si>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</si>
  <si>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</si>
  <si>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</si>
  <si>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</si>
  <si>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</si>
  <si>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</si>
  <si>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</si>
  <si>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</si>
  <si>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</si>
  <si>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</si>
  <si>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</si>
  <si>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</si>
  <si>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</si>
  <si>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</si>
  <si>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</si>
  <si>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</si>
  <si>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</si>
  <si>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</si>
  <si>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</si>
  <si>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</si>
  <si>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</si>
  <si>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</si>
  <si>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</si>
  <si>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</si>
  <si>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</si>
  <si>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</si>
  <si>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</si>
  <si>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</si>
  <si>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</si>
  <si>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</si>
  <si>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</si>
  <si>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</si>
  <si>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</si>
  <si>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</si>
  <si>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</si>
  <si>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</si>
  <si>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</si>
  <si>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</si>
  <si>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</si>
  <si>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</si>
  <si>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</si>
  <si>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</si>
  <si>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</si>
  <si>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</si>
  <si>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</si>
  <si>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</si>
  <si>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</si>
  <si>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</si>
  <si>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</si>
  <si>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</si>
  <si>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</si>
  <si>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</si>
  <si>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</si>
  <si>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</si>
  <si>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</si>
  <si>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</si>
  <si>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</si>
  <si>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</si>
  <si>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</si>
  <si>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</si>
  <si>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</si>
  <si>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</si>
  <si>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</si>
  <si>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</si>
  <si>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</si>
  <si>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</si>
  <si>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</si>
  <si>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</si>
  <si>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</si>
  <si>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</si>
  <si>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</si>
  <si>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</si>
  <si>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</si>
  <si>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</si>
  <si>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</si>
  <si>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</si>
  <si>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</si>
  <si>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</si>
  <si>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</si>
  <si>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</si>
  <si>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</si>
  <si>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</si>
  <si>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</si>
  <si>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</si>
  <si>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</si>
  <si>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</si>
  <si>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</si>
  <si>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</si>
  <si>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</si>
  <si>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</si>
  <si>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</si>
  <si>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</si>
  <si>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</si>
  <si>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</si>
  <si>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</si>
  <si>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</si>
  <si>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</si>
  <si>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</si>
  <si>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</si>
  <si>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</si>
  <si>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</si>
  <si>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</si>
  <si>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</si>
  <si>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</si>
  <si>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</si>
  <si>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</si>
  <si>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</si>
  <si>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</si>
  <si>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</si>
  <si>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</si>
  <si>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</si>
  <si>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</si>
  <si>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</si>
  <si>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</si>
  <si>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</si>
  <si>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</si>
  <si>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</si>
  <si>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</si>
  <si>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</si>
  <si>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</si>
  <si>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</si>
  <si>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</si>
  <si>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</si>
  <si>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</si>
  <si>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</si>
  <si>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</si>
  <si>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</si>
  <si>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</si>
  <si>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</si>
  <si>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</si>
  <si>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</si>
  <si>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</si>
  <si>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</si>
  <si>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</si>
  <si>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</si>
  <si>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</si>
  <si>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</si>
  <si>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</si>
  <si>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</si>
  <si>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</si>
  <si>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</si>
  <si>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</si>
  <si>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</si>
  <si>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</si>
  <si>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</si>
  <si>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</si>
  <si>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</si>
  <si>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</si>
  <si>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</si>
  <si>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</si>
  <si>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</si>
  <si>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</si>
  <si>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</si>
  <si>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</si>
  <si>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</si>
  <si>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</si>
  <si>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</si>
  <si>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</si>
  <si>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</si>
  <si>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</si>
  <si>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</si>
  <si>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</si>
  <si>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</si>
  <si>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</si>
  <si>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</si>
  <si>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</si>
  <si>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</si>
  <si>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</si>
  <si>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</si>
  <si>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</si>
  <si>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</si>
  <si>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</si>
  <si>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</si>
  <si>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</si>
  <si>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</si>
  <si>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</si>
  <si>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</si>
  <si>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</si>
  <si>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</si>
  <si>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</si>
  <si>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</si>
  <si>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</si>
  <si>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</si>
  <si>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</si>
  <si>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</si>
  <si>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</si>
  <si>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</si>
  <si>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</si>
  <si>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</si>
  <si>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</si>
  <si>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</si>
  <si>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</si>
  <si>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</si>
  <si>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</si>
  <si>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</si>
  <si>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</si>
  <si>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</si>
  <si>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</si>
  <si>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</si>
  <si>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</si>
  <si>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</si>
  <si>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</si>
  <si>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</si>
  <si>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</si>
  <si>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</si>
  <si>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</si>
  <si>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</si>
  <si>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</si>
  <si>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</si>
  <si>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</si>
  <si>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</si>
  <si>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</si>
  <si>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</si>
  <si>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</si>
  <si>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</si>
  <si>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</si>
  <si>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</si>
  <si>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</si>
  <si>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</si>
  <si>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</si>
  <si>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</si>
  <si>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</si>
  <si>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</si>
  <si>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</si>
  <si>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</si>
  <si>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</si>
  <si>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</si>
  <si>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</si>
  <si>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</si>
  <si>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</si>
  <si>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</si>
  <si>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</si>
  <si>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</si>
  <si>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</si>
  <si>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</si>
  <si>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</si>
  <si>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</si>
  <si>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</si>
  <si>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</si>
  <si>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</si>
  <si>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</si>
  <si>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</si>
  <si>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</si>
  <si>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</si>
  <si>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</si>
  <si>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</si>
  <si>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</si>
  <si>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</si>
  <si>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</si>
  <si>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</si>
  <si>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</si>
  <si>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</si>
  <si>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</si>
  <si>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</si>
  <si>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</si>
  <si>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</si>
  <si>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</si>
  <si>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</si>
  <si>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</si>
  <si>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</si>
  <si>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</si>
  <si>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</si>
  <si>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</si>
  <si>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</si>
  <si>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</si>
  <si>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</si>
  <si>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</si>
  <si>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</si>
  <si>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</si>
  <si>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</si>
  <si>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</si>
  <si>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</si>
  <si>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</si>
  <si>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</si>
  <si>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</si>
  <si>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</si>
  <si>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</si>
  <si>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</si>
  <si>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</si>
  <si>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</si>
  <si>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</si>
  <si>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</si>
  <si>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</si>
  <si>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</si>
  <si>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</si>
  <si>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</si>
  <si>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</si>
  <si>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</si>
  <si>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</si>
  <si>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</si>
  <si>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</si>
  <si>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</si>
  <si>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</si>
  <si>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</si>
  <si>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</si>
  <si>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</si>
  <si>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</si>
  <si>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</si>
  <si>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</si>
  <si>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</si>
  <si>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</si>
  <si>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</si>
  <si>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</si>
  <si>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</si>
  <si>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</si>
  <si>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</si>
  <si>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</si>
  <si>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</si>
  <si>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</si>
  <si>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</si>
  <si>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</si>
  <si>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</si>
  <si>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</si>
  <si>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</si>
  <si>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</si>
  <si>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</si>
  <si>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</si>
  <si>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</si>
  <si>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</si>
  <si>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</si>
  <si>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</si>
  <si>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</si>
  <si>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</si>
  <si>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</si>
  <si>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</si>
  <si>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</si>
  <si>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</si>
  <si>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</si>
  <si>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</si>
  <si>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</si>
  <si>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</si>
  <si>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</si>
  <si>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</si>
  <si>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</si>
  <si>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</si>
  <si>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</si>
  <si>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</si>
  <si>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</si>
  <si>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</si>
  <si>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</si>
  <si>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</si>
  <si>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</si>
  <si>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</si>
  <si>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</si>
  <si>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</si>
  <si>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</si>
  <si>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</si>
  <si>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</si>
  <si>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</si>
  <si>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</si>
  <si>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</si>
  <si>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</si>
  <si>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</si>
  <si>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</si>
  <si>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</si>
  <si>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</si>
  <si>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</si>
  <si>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</si>
  <si>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</si>
  <si>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</si>
  <si>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</si>
  <si>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</si>
  <si>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</si>
  <si>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</si>
  <si>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</si>
  <si>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</si>
  <si>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</si>
  <si>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</si>
  <si>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</si>
  <si>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</si>
  <si>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</si>
  <si>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</si>
  <si>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</si>
  <si>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</si>
  <si>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</si>
  <si>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</si>
  <si>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</si>
  <si>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</si>
  <si>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</si>
  <si>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</si>
  <si>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</si>
  <si>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</si>
  <si>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</si>
  <si>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</si>
  <si>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</si>
  <si>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</si>
  <si>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</si>
  <si>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</si>
  <si>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</si>
  <si>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</si>
  <si>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</si>
  <si>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</si>
  <si>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</si>
  <si>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</si>
  <si>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</si>
  <si>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</si>
  <si>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</si>
  <si>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</si>
  <si>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</si>
  <si>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</si>
  <si>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</si>
  <si>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</si>
  <si>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</si>
  <si>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</si>
  <si>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</si>
  <si>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</si>
  <si>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</si>
  <si>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</si>
  <si>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</si>
  <si>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</si>
  <si>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</si>
  <si>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</si>
  <si>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</si>
  <si>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</si>
  <si>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</si>
  <si>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</si>
  <si>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</si>
  <si>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</si>
  <si>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</si>
  <si>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</si>
  <si>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</si>
  <si>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</si>
  <si>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</si>
  <si>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</si>
  <si>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</si>
  <si>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</si>
  <si>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</si>
  <si>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</si>
  <si>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</si>
  <si>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</si>
  <si>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</si>
  <si>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</si>
  <si>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</si>
  <si>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</si>
  <si>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</si>
  <si>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</si>
  <si>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</si>
  <si>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</si>
  <si>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</si>
  <si>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</si>
  <si>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</si>
  <si>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</si>
  <si>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</si>
  <si>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</si>
  <si>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</si>
  <si>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</si>
  <si>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</si>
  <si>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</si>
  <si>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</si>
  <si>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</si>
  <si>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</si>
  <si>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</si>
  <si>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</si>
  <si>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</si>
  <si>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</si>
  <si>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</si>
  <si>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</si>
  <si>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</si>
  <si>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</si>
  <si>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</si>
  <si>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</si>
  <si>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</si>
  <si>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</si>
  <si>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</si>
  <si>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</si>
  <si>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</si>
  <si>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</si>
  <si>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</si>
  <si>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</si>
  <si>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</si>
  <si>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</si>
  <si>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</si>
  <si>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</si>
  <si>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</si>
  <si>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</si>
  <si>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</si>
  <si>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</si>
  <si>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</si>
  <si>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</si>
  <si>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</si>
  <si>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</si>
  <si>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</si>
  <si>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</si>
  <si>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</si>
  <si>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</si>
  <si>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</si>
  <si>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</si>
  <si>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</si>
  <si>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</si>
  <si>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</si>
  <si>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</si>
  <si>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</si>
  <si>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</si>
  <si>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</si>
  <si>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</si>
  <si>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</si>
  <si>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</si>
  <si>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</si>
  <si>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</si>
  <si>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</si>
  <si>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</si>
  <si>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</si>
  <si>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</si>
  <si>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</si>
  <si>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</si>
  <si>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</si>
  <si>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</si>
  <si>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</si>
  <si>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</si>
  <si>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</si>
  <si>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</si>
  <si>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</si>
  <si>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</si>
  <si>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</si>
  <si>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</si>
  <si>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</si>
  <si>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</si>
  <si>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</si>
  <si>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</si>
  <si>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</si>
  <si>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</si>
  <si>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</si>
  <si>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</si>
  <si>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</si>
  <si>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</si>
  <si>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</si>
  <si>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</si>
  <si>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</si>
  <si>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</si>
  <si>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</si>
  <si>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</si>
  <si>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</si>
  <si>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</si>
  <si>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</si>
  <si>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</si>
  <si>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</si>
  <si>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</si>
  <si>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</si>
  <si>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</si>
  <si>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</si>
  <si>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</si>
  <si>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</si>
  <si>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</si>
  <si>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</si>
  <si>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</si>
  <si>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</si>
  <si>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</si>
  <si>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</si>
  <si>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</si>
  <si>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</si>
  <si>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</si>
  <si>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</si>
  <si>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</si>
  <si>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</si>
  <si>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</si>
  <si>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</si>
  <si>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</si>
  <si>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</si>
  <si>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</si>
  <si>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</si>
  <si>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</si>
  <si>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</si>
  <si>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</si>
  <si>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</si>
  <si>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</si>
  <si>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</si>
  <si>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</si>
  <si>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</si>
  <si>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</si>
  <si>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</si>
  <si>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</si>
  <si>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</si>
  <si>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</si>
  <si>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</si>
  <si>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</si>
  <si>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</si>
  <si>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</si>
  <si>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</si>
  <si>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</si>
  <si>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</si>
  <si>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</si>
  <si>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</si>
  <si>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</si>
  <si>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</si>
  <si>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</si>
  <si>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</si>
  <si>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</si>
  <si>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</si>
  <si>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</si>
  <si>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</si>
  <si>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</si>
  <si>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</si>
  <si>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</si>
  <si>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</si>
  <si>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</si>
  <si>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</si>
  <si>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</si>
  <si>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</si>
  <si>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</si>
  <si>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</si>
  <si>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</si>
  <si>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</si>
  <si>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</si>
  <si>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</si>
  <si>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</si>
  <si>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</si>
  <si>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</si>
  <si>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</si>
  <si>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</si>
  <si>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</si>
  <si>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</si>
  <si>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</si>
  <si>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</si>
  <si>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</si>
  <si>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</si>
  <si>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</si>
  <si>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</si>
  <si>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</si>
  <si>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</si>
  <si>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</si>
  <si>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</si>
  <si>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</si>
  <si>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</si>
  <si>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</si>
  <si>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</si>
  <si>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</si>
  <si>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</si>
  <si>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</si>
  <si>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</si>
  <si>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</si>
  <si>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</si>
  <si>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</si>
  <si>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</si>
  <si>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</si>
  <si>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</si>
  <si>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</si>
  <si>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</si>
  <si>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</si>
  <si>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</si>
  <si>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</si>
  <si>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</si>
  <si>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</si>
  <si>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</si>
  <si>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</si>
  <si>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</si>
  <si>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</si>
  <si>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</si>
  <si>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</si>
  <si>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</si>
  <si>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</si>
  <si>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</si>
  <si>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</si>
  <si>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</si>
  <si>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</si>
  <si>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</si>
  <si>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</si>
  <si>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</si>
  <si>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</si>
  <si>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</si>
  <si>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</si>
  <si>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</si>
  <si>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</si>
  <si>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</si>
  <si>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</si>
  <si>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</si>
  <si>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</si>
  <si>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</si>
  <si>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</si>
  <si>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</si>
  <si>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</si>
  <si>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</si>
  <si>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</si>
  <si>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</si>
  <si>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</si>
  <si>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</si>
  <si>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</si>
  <si>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</si>
  <si>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</si>
  <si>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</si>
  <si>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</si>
  <si>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</si>
  <si>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</si>
  <si>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</si>
  <si>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</si>
  <si>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</si>
  <si>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</si>
  <si>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</si>
  <si>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</si>
  <si>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</si>
  <si>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</si>
  <si>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</si>
  <si>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</si>
  <si>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</si>
  <si>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</si>
  <si>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</si>
  <si>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</si>
  <si>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</si>
  <si>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</si>
  <si>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</si>
  <si>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</si>
  <si>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</si>
  <si>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</si>
  <si>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</si>
  <si>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</si>
  <si>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</si>
  <si>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</si>
  <si>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</si>
  <si>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</si>
  <si>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</si>
  <si>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</si>
  <si>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</si>
  <si>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</si>
  <si>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</si>
  <si>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</si>
  <si>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</si>
  <si>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</si>
  <si>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</si>
  <si>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</si>
  <si>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</si>
  <si>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</si>
  <si>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</si>
  <si>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</si>
  <si>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</si>
  <si>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</si>
  <si>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</si>
  <si>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</si>
  <si>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</si>
  <si>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</si>
  <si>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</si>
  <si>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</si>
  <si>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</si>
  <si>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</si>
  <si>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</si>
  <si>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</si>
  <si>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</si>
  <si>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</si>
  <si>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</si>
  <si>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</si>
  <si>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</si>
  <si>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</si>
  <si>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</si>
  <si>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</si>
  <si>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</si>
  <si>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</si>
  <si>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</si>
  <si>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</si>
  <si>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</si>
  <si>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</si>
  <si>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</si>
  <si>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</si>
  <si>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</si>
  <si>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</si>
  <si>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</si>
  <si>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</si>
  <si>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</si>
  <si>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</si>
  <si>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</si>
  <si>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</si>
  <si>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</si>
  <si>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</si>
  <si>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</si>
  <si>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</si>
  <si>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</si>
  <si>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</si>
  <si>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</si>
  <si>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</si>
  <si>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</si>
  <si>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</si>
  <si>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</si>
  <si>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</si>
  <si>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</si>
  <si>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</si>
  <si>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</si>
  <si>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</si>
  <si>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</si>
  <si>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</si>
  <si>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</si>
  <si>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</si>
  <si>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</si>
  <si>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</si>
  <si>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</si>
  <si>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</si>
  <si>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</si>
  <si>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</si>
  <si>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</si>
  <si>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</si>
  <si>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</si>
  <si>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</si>
  <si>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</si>
  <si>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</si>
  <si>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</si>
  <si>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</si>
  <si>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</si>
  <si>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</si>
  <si>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</si>
  <si>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</si>
  <si>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</si>
  <si>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</si>
  <si>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</si>
  <si>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</si>
  <si>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</si>
  <si>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</si>
  <si>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</si>
  <si>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</si>
  <si>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</si>
  <si>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</si>
  <si>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</si>
  <si>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</si>
  <si>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</si>
  <si>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</si>
  <si>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</si>
  <si>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</si>
  <si>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</si>
  <si>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</si>
  <si>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</si>
  <si>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</si>
  <si>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</si>
  <si>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</si>
  <si>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</si>
  <si>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</si>
  <si>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</si>
  <si>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</si>
  <si>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</si>
  <si>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</si>
  <si>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</si>
  <si>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</si>
  <si>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</si>
  <si>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</si>
  <si>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</si>
  <si>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</si>
  <si>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</si>
  <si>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</si>
  <si>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</si>
  <si>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</si>
  <si>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</si>
  <si>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</si>
  <si>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</si>
  <si>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</si>
  <si>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</si>
  <si>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</si>
  <si>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</si>
  <si>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</si>
  <si>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</si>
  <si>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</si>
  <si>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</si>
  <si>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</si>
  <si>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</si>
  <si>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</si>
  <si>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</si>
  <si>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</si>
  <si>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</si>
  <si>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</si>
  <si>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</si>
  <si>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</si>
  <si>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</si>
  <si>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</si>
  <si>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</si>
  <si>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</si>
  <si>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</si>
  <si>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</si>
  <si>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</si>
  <si>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</si>
  <si>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</si>
  <si>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</si>
  <si>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</si>
  <si>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</si>
  <si>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</si>
  <si>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</si>
  <si>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</si>
  <si>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</si>
  <si>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</si>
  <si>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</si>
  <si>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</si>
  <si>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</si>
  <si>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</si>
  <si>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</si>
  <si>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</si>
  <si>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</si>
  <si>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</si>
  <si>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</si>
  <si>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</si>
  <si>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</si>
  <si>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</si>
  <si>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</si>
  <si>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</si>
  <si>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</si>
  <si>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</si>
  <si>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</si>
  <si>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</si>
  <si>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</si>
  <si>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</si>
  <si>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</si>
  <si>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</si>
  <si>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</si>
  <si>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</si>
  <si>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</si>
  <si>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</si>
  <si>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</si>
  <si>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</si>
  <si>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</si>
  <si>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</si>
  <si>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</si>
  <si>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</si>
  <si>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</si>
  <si>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</si>
  <si>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</si>
  <si>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</si>
  <si>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</si>
  <si>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</si>
  <si>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</si>
  <si>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</si>
  <si>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</si>
  <si>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</si>
  <si>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</si>
  <si>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</si>
  <si>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</si>
  <si>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</si>
  <si>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</si>
  <si>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</si>
  <si>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</si>
  <si>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</si>
  <si>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</si>
  <si>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</si>
  <si>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</si>
  <si>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</si>
  <si>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</si>
  <si>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</si>
  <si>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</si>
  <si>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</si>
  <si>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</si>
  <si>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</si>
  <si>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</si>
  <si>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</si>
  <si>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</si>
  <si>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</si>
  <si>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</si>
  <si>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</si>
  <si>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</si>
  <si>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</si>
  <si>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</si>
  <si>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</si>
  <si>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</si>
  <si>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</si>
  <si>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</si>
  <si>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</si>
  <si>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</si>
  <si>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</si>
  <si>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</si>
  <si>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</si>
  <si>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</si>
  <si>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</si>
  <si>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</si>
  <si>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</si>
  <si>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</si>
  <si>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</si>
  <si>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</si>
  <si>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</si>
  <si>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</si>
  <si>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</si>
  <si>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</si>
  <si>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</si>
  <si>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</si>
  <si>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</si>
  <si>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</si>
  <si>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</si>
  <si>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</si>
  <si>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</si>
  <si>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</si>
  <si>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</si>
  <si>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</si>
  <si>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</si>
  <si>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</si>
  <si>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</si>
  <si>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</si>
  <si>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</si>
  <si>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</si>
  <si>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</si>
  <si>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</si>
  <si>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</si>
  <si>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</si>
  <si>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</si>
  <si>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</si>
  <si>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</si>
  <si>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</si>
  <si>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</si>
  <si>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</si>
  <si>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</si>
  <si>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</si>
  <si>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</si>
  <si>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</si>
  <si>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</si>
  <si>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</si>
  <si>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</si>
  <si>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</si>
  <si>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</si>
  <si>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</si>
  <si>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</si>
  <si>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</si>
  <si>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</si>
  <si>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</si>
  <si>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</si>
  <si>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</si>
  <si>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</si>
  <si>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</si>
  <si>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</si>
  <si>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</si>
  <si>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</si>
  <si>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</si>
  <si>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</si>
  <si>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</si>
  <si>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</si>
  <si>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</si>
  <si>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</si>
  <si>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</si>
  <si>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</si>
  <si>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</si>
  <si>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</si>
  <si>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</si>
  <si>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</si>
  <si>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</si>
  <si>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</si>
  <si>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</si>
  <si>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</si>
  <si>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</si>
  <si>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</si>
  <si>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</si>
  <si>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</si>
  <si>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</si>
  <si>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</si>
  <si>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</si>
  <si>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</si>
  <si>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</si>
  <si>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</si>
  <si>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</si>
  <si>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</si>
  <si>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</si>
  <si>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</si>
  <si>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</si>
  <si>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</si>
  <si>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</si>
  <si>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</si>
  <si>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</si>
  <si>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</si>
  <si>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</si>
  <si>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</si>
  <si>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</si>
  <si>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</si>
  <si>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</si>
  <si>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</si>
  <si>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</si>
  <si>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</si>
  <si>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</si>
  <si>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</si>
  <si>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</si>
  <si>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</si>
  <si>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</si>
  <si>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</si>
  <si>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</si>
  <si>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</si>
  <si>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</si>
  <si>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</si>
  <si>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</si>
  <si>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</si>
  <si>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</si>
  <si>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</si>
  <si>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</si>
  <si>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</si>
  <si>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</si>
  <si>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</si>
  <si>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</si>
  <si>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</si>
  <si>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</si>
  <si>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</si>
  <si>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</si>
  <si>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</si>
  <si>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</si>
  <si>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</si>
  <si>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</si>
  <si>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</si>
  <si>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</si>
  <si>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</si>
  <si>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</si>
  <si>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</si>
  <si>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</si>
  <si>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</si>
  <si>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</si>
  <si>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</si>
  <si>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</si>
  <si>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</si>
  <si>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</si>
  <si>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</si>
  <si>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</si>
  <si>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</si>
  <si>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</si>
  <si>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</si>
  <si>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</si>
  <si>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</si>
  <si>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</si>
  <si>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</si>
  <si>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</si>
  <si>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</si>
  <si>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</si>
  <si>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</si>
  <si>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</si>
  <si>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</si>
  <si>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</si>
  <si>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</si>
  <si>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</si>
  <si>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</si>
  <si>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</si>
  <si>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</si>
  <si>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</si>
  <si>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</si>
  <si>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</si>
  <si>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</si>
  <si>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</si>
  <si>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</si>
  <si>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</si>
  <si>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</si>
  <si>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</si>
  <si>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</si>
  <si>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</si>
  <si>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</si>
  <si>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</si>
  <si>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</si>
  <si>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</si>
  <si>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</si>
  <si>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</si>
  <si>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</si>
  <si>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</si>
  <si>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</si>
  <si>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</si>
  <si>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</si>
  <si>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</si>
  <si>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</si>
  <si>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</si>
  <si>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</si>
  <si>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</si>
  <si>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</si>
  <si>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</si>
  <si>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</si>
  <si>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</si>
  <si>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</si>
  <si>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</si>
  <si>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</si>
  <si>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</si>
  <si>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</si>
  <si>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</si>
  <si>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</si>
  <si>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</si>
  <si>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</si>
  <si>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</si>
  <si>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</si>
  <si>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</si>
  <si>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</si>
  <si>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</si>
  <si>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</si>
  <si>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</si>
  <si>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</si>
  <si>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</si>
  <si>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</si>
  <si>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</si>
  <si>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</si>
  <si>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</si>
  <si>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</si>
  <si>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</si>
  <si>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</si>
  <si>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</si>
  <si>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</si>
  <si>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</si>
  <si>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</si>
  <si>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</si>
  <si>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</si>
  <si>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</si>
  <si>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</si>
  <si>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</si>
  <si>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</si>
  <si>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</si>
  <si>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</si>
  <si>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</si>
  <si>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</si>
  <si>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</si>
  <si>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</si>
  <si>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</si>
  <si>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</si>
  <si>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</si>
  <si>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</si>
  <si>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</si>
  <si>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</si>
  <si>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</si>
  <si>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</si>
  <si>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</si>
  <si>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</si>
  <si>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</si>
  <si>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</si>
  <si>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</si>
  <si>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</si>
  <si>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</si>
  <si>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</si>
  <si>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</si>
  <si>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</si>
  <si>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</si>
  <si>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</si>
  <si>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</si>
  <si>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</si>
  <si>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</si>
  <si>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</si>
  <si>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</si>
  <si>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</si>
  <si>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</si>
  <si>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</si>
  <si>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</si>
  <si>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</si>
  <si>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</si>
  <si>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</si>
  <si>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</si>
  <si>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</si>
  <si>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</si>
  <si>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</si>
  <si>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</si>
  <si>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</si>
  <si>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</si>
  <si>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</si>
  <si>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</si>
  <si>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</si>
  <si>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</si>
  <si>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</si>
  <si>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</si>
  <si>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</si>
  <si>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</si>
  <si>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</si>
  <si>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</si>
  <si>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</si>
  <si>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</si>
  <si>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</si>
  <si>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</si>
  <si>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</si>
  <si>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</si>
  <si>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</si>
  <si>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</si>
  <si>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</si>
  <si>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</si>
  <si>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</si>
  <si>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</si>
  <si>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</si>
  <si>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</si>
  <si>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</si>
  <si>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</si>
  <si>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</si>
  <si>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</si>
  <si>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</si>
  <si>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</si>
  <si>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</si>
  <si>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</si>
  <si>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</si>
  <si>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</si>
  <si>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</si>
  <si>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</si>
  <si>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</si>
  <si>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</si>
  <si>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</si>
  <si>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</si>
  <si>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</si>
  <si>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</si>
  <si>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</si>
  <si>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</si>
  <si>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</si>
  <si>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</si>
  <si>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</si>
  <si>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</si>
  <si>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</si>
  <si>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</si>
  <si>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</si>
  <si>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</si>
  <si>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</si>
  <si>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</si>
  <si>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</si>
  <si>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</si>
  <si>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</si>
  <si>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</si>
  <si>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</si>
  <si>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</si>
  <si>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</si>
  <si>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</si>
  <si>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</si>
  <si>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</si>
  <si>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</si>
  <si>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</si>
  <si>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</si>
  <si>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</si>
  <si>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</si>
  <si>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</si>
  <si>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</si>
  <si>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</si>
  <si>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</si>
  <si>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</si>
  <si>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</si>
  <si>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</si>
  <si>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</si>
  <si>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</si>
  <si>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</si>
  <si>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</si>
  <si>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</si>
  <si>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</si>
  <si>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</si>
  <si>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</si>
  <si>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</si>
  <si>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</si>
  <si>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</si>
  <si>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</si>
  <si>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</si>
  <si>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</si>
  <si>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</si>
  <si>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</si>
  <si>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</si>
  <si>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</si>
  <si>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</si>
  <si>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</si>
  <si>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</si>
  <si>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</si>
  <si>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</si>
  <si>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</si>
  <si>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</si>
  <si>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</si>
  <si>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</si>
  <si>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</si>
  <si>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</si>
  <si>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</si>
  <si>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</si>
  <si>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</si>
  <si>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</si>
  <si>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</si>
  <si>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</si>
  <si>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</si>
  <si>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</si>
  <si>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</si>
  <si>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</si>
  <si>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</si>
  <si>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</si>
  <si>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</si>
  <si>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</si>
  <si>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</si>
  <si>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</si>
  <si>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</si>
  <si>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</si>
  <si>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</si>
  <si>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</si>
  <si>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</si>
  <si>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</si>
  <si>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</si>
  <si>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</si>
  <si>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</si>
  <si>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</si>
  <si>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</si>
  <si>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</si>
  <si>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</si>
  <si>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</si>
  <si>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</si>
  <si>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</si>
  <si>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</si>
  <si>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</si>
  <si>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</si>
  <si>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</si>
  <si>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</si>
  <si>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</si>
  <si>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</si>
  <si>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</si>
  <si>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</si>
  <si>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</si>
  <si>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</si>
  <si>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</si>
  <si>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</si>
  <si>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</si>
  <si>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</si>
  <si>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</si>
  <si>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</si>
  <si>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</si>
  <si>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</si>
  <si>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</si>
  <si>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</si>
  <si>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</si>
  <si>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</si>
  <si>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</si>
  <si>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</si>
  <si>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</si>
  <si>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</si>
  <si>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</si>
  <si>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</si>
  <si>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</si>
  <si>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</si>
  <si>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</si>
  <si>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</si>
  <si>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</si>
  <si>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</si>
  <si>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</si>
  <si>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</si>
  <si>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</si>
  <si>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</si>
  <si>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</si>
  <si>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</si>
  <si>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</si>
  <si>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</si>
  <si>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</si>
  <si>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</si>
  <si>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</si>
  <si>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</si>
  <si>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</si>
  <si>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</si>
  <si>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</si>
  <si>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</si>
  <si>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</si>
  <si>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</si>
  <si>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</si>
  <si>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</si>
  <si>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</si>
  <si>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</si>
  <si>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</si>
  <si>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</si>
  <si>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</si>
  <si>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</si>
  <si>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</si>
  <si>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</si>
  <si>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</si>
  <si>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</si>
  <si>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</si>
  <si>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</si>
  <si>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</si>
  <si>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</si>
  <si>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</si>
  <si>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</si>
  <si>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</si>
  <si>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</si>
  <si>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</si>
  <si>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</si>
  <si>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</si>
  <si>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</si>
  <si>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</si>
  <si>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</si>
  <si>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</si>
  <si>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</si>
  <si>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</si>
  <si>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</si>
  <si>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</si>
  <si>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</si>
  <si>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</si>
  <si>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</si>
  <si>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</si>
  <si>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</si>
  <si>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</si>
  <si>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</si>
  <si>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</si>
  <si>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</si>
  <si>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</si>
  <si>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</si>
  <si>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</si>
  <si>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</si>
  <si>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</si>
  <si>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</si>
  <si>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</si>
  <si>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</si>
  <si>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</si>
  <si>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</si>
  <si>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</si>
  <si>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</si>
  <si>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</si>
  <si>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</si>
  <si>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</si>
  <si>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</si>
  <si>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</si>
  <si>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</si>
  <si>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</si>
  <si>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</si>
  <si>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</si>
  <si>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</si>
  <si>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</si>
  <si>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</si>
  <si>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</si>
  <si>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</si>
  <si>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</si>
  <si>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</si>
  <si>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</si>
  <si>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</si>
  <si>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</si>
  <si>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</si>
  <si>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</si>
  <si>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</si>
  <si>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</si>
  <si>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</si>
  <si>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</si>
  <si>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</si>
  <si>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</si>
  <si>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</si>
  <si>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</si>
  <si>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</si>
  <si>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</si>
  <si>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</si>
  <si>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</si>
  <si>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</si>
  <si>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</si>
  <si>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</si>
  <si>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</si>
  <si>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</si>
  <si>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</si>
  <si>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</si>
  <si>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</si>
  <si>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</si>
  <si>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</si>
  <si>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</si>
  <si>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</si>
  <si>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</si>
  <si>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</si>
  <si>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</si>
  <si>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</si>
  <si>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</si>
  <si>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</si>
  <si>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</si>
  <si>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</si>
  <si>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</si>
  <si>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</si>
  <si>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</si>
  <si>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</si>
  <si>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</si>
  <si>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</si>
  <si>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</si>
  <si>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</si>
  <si>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</si>
  <si>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</si>
  <si>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</si>
  <si>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</si>
  <si>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</si>
  <si>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</si>
  <si>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</si>
  <si>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</si>
  <si>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</si>
  <si>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</si>
  <si>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</si>
  <si>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</si>
  <si>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</si>
  <si>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</si>
  <si>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</si>
  <si>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</si>
  <si>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</si>
  <si>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</si>
  <si>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</si>
  <si>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</si>
  <si>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</si>
  <si>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</si>
  <si>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</si>
  <si>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</si>
  <si>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</si>
  <si>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</si>
  <si>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</si>
  <si>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</si>
  <si>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</si>
  <si>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</si>
  <si>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</si>
  <si>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</si>
  <si>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</si>
  <si>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</si>
  <si>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</si>
  <si>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</si>
  <si>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</si>
  <si>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</si>
  <si>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</si>
  <si>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</si>
  <si>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</si>
  <si>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</si>
  <si>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</si>
  <si>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</si>
  <si>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</si>
  <si>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</si>
  <si>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</si>
  <si>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</si>
  <si>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</si>
  <si>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</si>
  <si>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</si>
  <si>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</si>
  <si>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</si>
  <si>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</si>
  <si>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</si>
  <si>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</si>
  <si>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</si>
  <si>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</si>
  <si>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</si>
  <si>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</si>
  <si>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</si>
  <si>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</si>
  <si>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</si>
  <si>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</si>
  <si>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</si>
  <si>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</si>
  <si>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</si>
  <si>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</si>
  <si>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</si>
  <si>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</si>
  <si>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</si>
  <si>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</si>
  <si>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</si>
  <si>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</si>
  <si>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</si>
  <si>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</si>
  <si>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</si>
  <si>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</si>
  <si>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</si>
  <si>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</si>
  <si>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</si>
  <si>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</si>
  <si>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</si>
  <si>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</si>
  <si>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</si>
  <si>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</si>
  <si>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</si>
  <si>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</si>
  <si>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</si>
  <si>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</si>
  <si>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</si>
  <si>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</si>
  <si>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</si>
  <si>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</si>
  <si>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</si>
  <si>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</si>
  <si>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</si>
  <si>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</si>
  <si>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</si>
  <si>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</si>
  <si>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</si>
  <si>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</si>
  <si>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</si>
  <si>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</si>
  <si>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</si>
  <si>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</si>
  <si>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</si>
  <si>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</si>
  <si>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</si>
  <si>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</si>
  <si>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</si>
  <si>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</si>
  <si>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</si>
  <si>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</si>
  <si>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</si>
  <si>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</si>
  <si>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</si>
  <si>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</si>
  <si>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</si>
  <si>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</si>
  <si>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</si>
  <si>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</si>
  <si>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</si>
  <si>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</si>
  <si>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</si>
  <si>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</si>
  <si>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</si>
  <si>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</si>
  <si>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</si>
  <si>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</si>
  <si>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</si>
  <si>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</si>
  <si>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</si>
  <si>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</si>
  <si>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</si>
  <si>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</si>
  <si>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</si>
  <si>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</si>
  <si>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</si>
  <si>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</si>
  <si>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</si>
  <si>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</si>
  <si>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</si>
  <si>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</si>
  <si>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</si>
  <si>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</si>
  <si>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</si>
  <si>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</si>
  <si>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</si>
  <si>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</si>
  <si>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</si>
  <si>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</si>
  <si>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</si>
  <si>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</si>
  <si>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</si>
  <si>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</si>
  <si>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</si>
  <si>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</si>
  <si>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</si>
  <si>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</si>
  <si>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</si>
  <si>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</si>
  <si>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</si>
  <si>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</si>
  <si>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</si>
  <si>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</si>
  <si>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</si>
  <si>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</si>
  <si>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</si>
  <si>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</si>
  <si>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</si>
  <si>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</si>
  <si>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</si>
  <si>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</si>
  <si>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</si>
  <si>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</si>
  <si>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</si>
  <si>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</si>
  <si>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</si>
  <si>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</si>
  <si>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</si>
  <si>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</si>
  <si>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</si>
  <si>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</si>
  <si>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</si>
  <si>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</si>
  <si>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</si>
  <si>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</si>
  <si>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</si>
  <si>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</si>
  <si>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</si>
  <si>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</si>
  <si>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</si>
  <si>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</si>
  <si>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</si>
  <si>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</si>
  <si>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</si>
  <si>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</si>
  <si>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</si>
  <si>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</si>
  <si>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</si>
  <si>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</si>
  <si>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</si>
  <si>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</si>
  <si>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</si>
  <si>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</si>
  <si>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</si>
  <si>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</si>
  <si>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</si>
  <si>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</si>
  <si>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</si>
  <si>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</si>
  <si>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</si>
  <si>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</si>
  <si>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</si>
  <si>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</si>
  <si>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</si>
  <si>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</si>
  <si>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</si>
  <si>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</si>
  <si>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</si>
  <si>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</si>
  <si>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</si>
  <si>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</si>
  <si>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</si>
  <si>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</si>
  <si>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</si>
  <si>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</si>
  <si>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</si>
  <si>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</si>
  <si>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</si>
  <si>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</si>
  <si>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</si>
  <si>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</si>
  <si>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</si>
  <si>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</si>
  <si>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</si>
  <si>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</si>
  <si>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</si>
  <si>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</si>
  <si>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</si>
  <si>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</si>
  <si>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</si>
  <si>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</si>
  <si>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</si>
  <si>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</si>
  <si>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</si>
  <si>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</si>
  <si>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</si>
  <si>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</si>
  <si>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</si>
  <si>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</si>
  <si>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</si>
  <si>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</si>
  <si>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</si>
  <si>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</si>
  <si>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</si>
  <si>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</si>
  <si>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</si>
  <si>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</si>
  <si>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</si>
  <si>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</si>
  <si>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</si>
  <si>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</si>
  <si>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</si>
  <si>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</si>
  <si>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</si>
  <si>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</si>
  <si>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</si>
  <si>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</si>
  <si>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</si>
  <si>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</si>
  <si>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</si>
  <si>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</si>
  <si>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</si>
  <si>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</si>
  <si>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</si>
  <si>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</si>
  <si>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</si>
  <si>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</si>
  <si>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</si>
  <si>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</si>
  <si>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</si>
  <si>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</si>
  <si>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</si>
  <si>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</si>
  <si>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</si>
  <si>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</si>
  <si>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</si>
  <si>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</si>
  <si>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</si>
  <si>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</si>
  <si>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</si>
  <si>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</si>
  <si>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</si>
  <si>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</si>
  <si>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</si>
  <si>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</si>
  <si>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</si>
  <si>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</si>
  <si>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</si>
  <si>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</si>
  <si>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</si>
  <si>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</si>
  <si>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</si>
  <si>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</si>
  <si>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</si>
  <si>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</si>
  <si>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</si>
  <si>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</si>
  <si>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</si>
  <si>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</si>
  <si>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</si>
  <si>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</si>
  <si>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</si>
  <si>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</si>
  <si>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</si>
  <si>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</si>
  <si>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</si>
  <si>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</si>
  <si>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</si>
  <si>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</si>
  <si>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</si>
  <si>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</si>
  <si>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</si>
  <si>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</si>
  <si>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</si>
  <si>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</si>
  <si>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</si>
  <si>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</si>
  <si>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</si>
  <si>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</si>
  <si>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</si>
  <si>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</si>
  <si>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</si>
  <si>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</si>
  <si>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</si>
  <si>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</si>
  <si>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</si>
  <si>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</si>
  <si>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</si>
  <si>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</si>
  <si>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</si>
  <si>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</si>
  <si>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</si>
  <si>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</si>
  <si>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</si>
  <si>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</si>
  <si>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</si>
  <si>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</si>
  <si>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</si>
  <si>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</si>
  <si>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</si>
  <si>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</si>
  <si>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</si>
  <si>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</si>
  <si>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</si>
  <si>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</si>
  <si>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</si>
  <si>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</si>
  <si>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</si>
  <si>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</si>
  <si>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</si>
  <si>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</si>
  <si>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</si>
  <si>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</si>
  <si>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</si>
  <si>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</si>
  <si>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</si>
  <si>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</si>
  <si>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</si>
  <si>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</si>
  <si>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</si>
  <si>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</si>
  <si>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</si>
  <si>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</si>
  <si>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</si>
  <si>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</si>
  <si>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</si>
  <si>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</si>
  <si>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</si>
  <si>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</si>
  <si>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</si>
  <si>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</si>
  <si>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</si>
  <si>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</si>
  <si>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</si>
  <si>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</si>
  <si>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</si>
  <si>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</si>
  <si>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</si>
  <si>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</si>
  <si>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</si>
  <si>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</si>
  <si>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</si>
  <si>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</si>
  <si>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</si>
  <si>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</si>
  <si>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</si>
  <si>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</si>
  <si>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</si>
  <si>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</si>
  <si>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</si>
  <si>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</si>
  <si>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</si>
  <si>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</si>
  <si>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</si>
  <si>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</si>
  <si>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</si>
  <si>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</si>
  <si>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</si>
  <si>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</si>
  <si>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</si>
  <si>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</si>
  <si>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</si>
  <si>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</si>
  <si>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</si>
  <si>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</si>
  <si>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</si>
  <si>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</si>
  <si>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</si>
  <si>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</si>
  <si>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</si>
  <si>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</si>
  <si>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</si>
  <si>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</si>
  <si>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</si>
  <si>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</si>
  <si>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</si>
  <si>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</si>
  <si>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</si>
  <si>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</si>
  <si>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</si>
  <si>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</si>
  <si>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</si>
  <si>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</si>
  <si>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</si>
  <si>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</si>
  <si>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</si>
  <si>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</si>
  <si>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</si>
  <si>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</si>
  <si>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</si>
  <si>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</si>
  <si>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</si>
  <si>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</si>
  <si>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</si>
  <si>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</si>
  <si>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</si>
  <si>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</si>
  <si>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</si>
  <si>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</si>
  <si>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</si>
  <si>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</si>
  <si>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</si>
  <si>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</si>
  <si>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</si>
  <si>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</si>
  <si>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</si>
  <si>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</si>
  <si>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</si>
  <si>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</si>
  <si>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</si>
  <si>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</si>
  <si>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</si>
  <si>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</si>
  <si>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</si>
  <si>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</si>
  <si>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</si>
  <si>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</si>
  <si>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</si>
  <si>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</si>
  <si>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</si>
  <si>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</si>
  <si>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</si>
  <si>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</si>
  <si>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</si>
  <si>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</si>
  <si>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</si>
  <si>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</si>
  <si>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</si>
  <si>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</si>
  <si>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</si>
  <si>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</si>
  <si>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</si>
  <si>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</si>
  <si>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</si>
  <si>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</si>
  <si>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</si>
  <si>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</si>
  <si>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</si>
  <si>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</si>
  <si>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</si>
  <si>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</si>
  <si>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</si>
  <si>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</si>
  <si>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</si>
  <si>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</si>
  <si>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</si>
  <si>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</si>
  <si>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</si>
  <si>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</si>
  <si>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</si>
  <si>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</si>
  <si>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</si>
  <si>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</si>
  <si>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</si>
  <si>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</si>
  <si>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</si>
  <si>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</si>
  <si>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</si>
  <si>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</si>
  <si>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</si>
  <si>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</si>
  <si>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</si>
  <si>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</si>
  <si>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</si>
  <si>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</si>
  <si>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</si>
  <si>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</si>
  <si>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</si>
  <si>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</si>
  <si>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</si>
  <si>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</si>
  <si>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</si>
  <si>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</si>
  <si>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</si>
  <si>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</si>
  <si>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</si>
  <si>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</si>
  <si>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</si>
  <si>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</si>
  <si>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</si>
  <si>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</si>
  <si>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</si>
  <si>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</si>
  <si>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</si>
  <si>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</si>
  <si>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</si>
  <si>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</si>
  <si>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</si>
  <si>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</si>
  <si>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</si>
  <si>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</si>
  <si>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</si>
  <si>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</si>
  <si>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</si>
  <si>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</si>
  <si>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</si>
  <si>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</si>
  <si>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</si>
  <si>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</si>
  <si>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</si>
  <si>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</si>
  <si>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</si>
  <si>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</si>
  <si>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</si>
  <si>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</si>
  <si>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</si>
  <si>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</si>
  <si>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</si>
  <si>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</si>
  <si>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</si>
  <si>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</si>
  <si>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</si>
  <si>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</si>
  <si>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</si>
  <si>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</si>
  <si>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</si>
  <si>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</si>
  <si>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</si>
  <si>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</si>
  <si>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</si>
  <si>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</si>
  <si>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</si>
  <si>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</si>
  <si>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</si>
  <si>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</si>
  <si>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</si>
  <si>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</si>
  <si>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</si>
  <si>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</si>
  <si>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</si>
  <si>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</si>
  <si>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</si>
  <si>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</si>
  <si>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</si>
  <si>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</si>
  <si>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</si>
  <si>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</si>
  <si>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</si>
  <si>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</si>
  <si>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</si>
  <si>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</si>
  <si>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</si>
  <si>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</si>
  <si>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</si>
  <si>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</si>
  <si>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</si>
  <si>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</si>
  <si>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</si>
  <si>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</si>
  <si>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</si>
  <si>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</si>
  <si>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</si>
  <si>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</si>
  <si>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</si>
  <si>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</si>
  <si>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</si>
  <si>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</si>
  <si>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</si>
  <si>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</si>
  <si>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</si>
  <si>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</si>
  <si>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</si>
  <si>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</si>
  <si>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</si>
  <si>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</si>
  <si>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</si>
  <si>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</si>
  <si>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</si>
  <si>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</si>
  <si>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</si>
  <si>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</si>
  <si>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</si>
  <si>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</si>
  <si>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</si>
  <si>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</si>
  <si>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</si>
  <si>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</si>
  <si>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</si>
  <si>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</si>
  <si>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</si>
  <si>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</si>
  <si>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</si>
  <si>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</si>
  <si>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</si>
  <si>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</si>
  <si>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</si>
  <si>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</si>
  <si>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</si>
  <si>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</si>
  <si>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</si>
  <si>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</si>
  <si>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</si>
  <si>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</si>
  <si>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</si>
  <si>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</si>
  <si>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</si>
  <si>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</si>
  <si>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</si>
  <si>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</si>
  <si>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</si>
  <si>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</si>
  <si>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</si>
  <si>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</si>
  <si>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</si>
  <si>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</si>
  <si>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</si>
  <si>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</si>
  <si>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</si>
  <si>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</si>
  <si>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</si>
  <si>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</si>
  <si>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</si>
  <si>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</si>
  <si>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</si>
  <si>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</si>
  <si>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</si>
  <si>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</si>
  <si>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</si>
  <si>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</si>
  <si>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</si>
  <si>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</si>
  <si>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</si>
  <si>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</si>
  <si>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</si>
  <si>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</si>
  <si>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</si>
  <si>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</si>
  <si>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</si>
  <si>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</si>
  <si>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</si>
  <si>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</si>
  <si>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</si>
  <si>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</si>
  <si>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</si>
  <si>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</si>
  <si>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</si>
  <si>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</si>
  <si>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</si>
  <si>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</si>
  <si>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</si>
  <si>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</si>
  <si>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</si>
  <si>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</si>
  <si>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</si>
  <si>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</si>
  <si>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</si>
  <si>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</si>
  <si>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</si>
  <si>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</si>
  <si>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</si>
  <si>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</si>
  <si>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</si>
  <si>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</si>
  <si>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</si>
  <si>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</si>
  <si>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</si>
  <si>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</si>
  <si>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</si>
  <si>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</si>
  <si>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</si>
  <si>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</si>
  <si>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</si>
  <si>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</si>
  <si>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</si>
  <si>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</si>
  <si>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</si>
  <si>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</si>
  <si>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</si>
  <si>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</si>
  <si>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</si>
  <si>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</si>
  <si>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</si>
  <si>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</si>
  <si>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</si>
  <si>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</si>
  <si>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</si>
  <si>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</si>
  <si>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</si>
  <si>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</si>
  <si>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</si>
  <si>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</si>
  <si>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</si>
  <si>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</si>
  <si>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</si>
  <si>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</si>
  <si>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</si>
  <si>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</si>
  <si>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</si>
  <si>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</si>
  <si>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</si>
  <si>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</si>
  <si>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</si>
  <si>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</si>
  <si>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</si>
  <si>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</si>
  <si>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</si>
  <si>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</si>
  <si>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</si>
  <si>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</si>
  <si>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</si>
  <si>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</si>
  <si>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</si>
  <si>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</si>
  <si>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</si>
  <si>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</si>
  <si>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</si>
  <si>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</si>
  <si>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</si>
  <si>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</si>
  <si>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</si>
  <si>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</si>
  <si>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</si>
  <si>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</si>
  <si>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</si>
  <si>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</si>
  <si>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</si>
  <si>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</si>
  <si>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</si>
  <si>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</si>
  <si>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</si>
  <si>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</si>
  <si>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</si>
  <si>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</si>
  <si>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</si>
  <si>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</si>
  <si>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</si>
  <si>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</si>
  <si>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</si>
  <si>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</si>
  <si>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</si>
  <si>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</si>
  <si>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</si>
  <si>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</si>
  <si>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</si>
  <si>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</si>
  <si>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</si>
  <si>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</si>
  <si>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</si>
  <si>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</si>
  <si>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</si>
  <si>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</si>
  <si>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</si>
  <si>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</si>
  <si>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</si>
  <si>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</si>
  <si>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</si>
  <si>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</si>
  <si>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</si>
  <si>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</si>
  <si>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</si>
  <si>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</si>
  <si>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</si>
  <si>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</si>
  <si>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</si>
  <si>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</si>
  <si>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</si>
  <si>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</si>
  <si>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</si>
  <si>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</si>
  <si>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</si>
  <si>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</si>
  <si>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</si>
  <si>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</si>
  <si>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</si>
  <si>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</si>
  <si>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</si>
  <si>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</si>
  <si>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</si>
  <si>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</si>
  <si>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</si>
  <si>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</si>
  <si>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</si>
  <si>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</si>
  <si>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</si>
  <si>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</si>
  <si>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</si>
  <si>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</si>
  <si>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</si>
  <si>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</si>
  <si>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</si>
  <si>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</si>
  <si>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</si>
  <si>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</si>
  <si>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</si>
  <si>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</si>
  <si>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</si>
  <si>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</si>
  <si>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</si>
  <si>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</si>
  <si>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</si>
  <si>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</si>
  <si>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</si>
  <si>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</si>
  <si>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</si>
  <si>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</si>
  <si>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</si>
  <si>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</si>
  <si>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</si>
  <si>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</si>
  <si>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</si>
  <si>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</si>
  <si>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</si>
  <si>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</si>
  <si>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</si>
  <si>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</si>
  <si>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</si>
  <si>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</si>
  <si>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</si>
  <si>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</si>
  <si>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</si>
  <si>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</si>
  <si>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</si>
  <si>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</si>
  <si>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</si>
  <si>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</si>
  <si>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</si>
  <si>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</si>
  <si>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</si>
  <si>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</si>
  <si>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</si>
  <si>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</si>
  <si>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</si>
  <si>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</si>
  <si>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</si>
  <si>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</si>
  <si>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</si>
  <si>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</si>
  <si>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</si>
  <si>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</si>
  <si>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</si>
  <si>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</si>
  <si>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</si>
  <si>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</si>
  <si>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</si>
  <si>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</si>
  <si>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</si>
  <si>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</si>
  <si>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</si>
  <si>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</si>
  <si>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</si>
  <si>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</si>
  <si>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</si>
  <si>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</si>
  <si>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</si>
  <si>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</si>
  <si>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</si>
  <si>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</si>
  <si>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</si>
  <si>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</si>
  <si>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</si>
  <si>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</si>
  <si>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</si>
  <si>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</si>
  <si>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</si>
  <si>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</si>
  <si>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</si>
  <si>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</si>
  <si>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</si>
  <si>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</si>
  <si>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</si>
  <si>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</si>
  <si>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</si>
  <si>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</si>
  <si>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</si>
  <si>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</si>
  <si>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</si>
  <si>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</si>
  <si>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</si>
  <si>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</si>
  <si>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</si>
  <si>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</si>
  <si>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</si>
  <si>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</si>
  <si>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</si>
  <si>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</si>
  <si>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</si>
  <si>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</si>
  <si>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</si>
  <si>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</si>
  <si>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</si>
  <si>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</si>
  <si>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</si>
  <si>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</si>
  <si>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</si>
  <si>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</si>
  <si>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</si>
  <si>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</si>
  <si>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</si>
  <si>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</si>
  <si>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</si>
  <si>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</si>
  <si>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</si>
  <si>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</si>
  <si>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</si>
  <si>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</si>
  <si>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</si>
  <si>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</si>
  <si>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</si>
  <si>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</si>
  <si>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</si>
  <si>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</si>
  <si>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</si>
  <si>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</si>
  <si>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</si>
  <si>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</si>
  <si>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</si>
  <si>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</si>
  <si>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</si>
  <si>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</si>
  <si>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</si>
  <si>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</si>
  <si>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</si>
  <si>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</si>
  <si>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</si>
  <si>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</si>
  <si>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</si>
  <si>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</si>
  <si>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</si>
  <si>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</si>
  <si>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</si>
  <si>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</si>
  <si>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</si>
  <si>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</si>
  <si>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</si>
  <si>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</si>
  <si>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</si>
  <si>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</si>
  <si>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</si>
  <si>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</si>
  <si>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</si>
  <si>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</si>
  <si>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</si>
  <si>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</si>
  <si>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</si>
  <si>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</si>
  <si>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</si>
  <si>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</si>
  <si>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</si>
  <si>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</si>
  <si>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</si>
  <si>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</si>
  <si>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</si>
  <si>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</si>
  <si>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</si>
  <si>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</si>
  <si>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</si>
  <si>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</si>
  <si>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</si>
  <si>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</si>
  <si>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</si>
  <si>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</si>
  <si>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</si>
  <si>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</si>
  <si>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</si>
  <si>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</si>
  <si>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</si>
  <si>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</si>
  <si>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</si>
  <si>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</si>
  <si>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</si>
  <si>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</si>
  <si>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</si>
  <si>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</si>
  <si>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</si>
  <si>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</si>
  <si>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</si>
  <si>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</si>
  <si>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</si>
  <si>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</si>
  <si>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</si>
  <si>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</si>
  <si>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</si>
  <si>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</si>
  <si>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</si>
  <si>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</si>
  <si>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</si>
  <si>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</si>
  <si>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</si>
  <si>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</si>
  <si>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</si>
  <si>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</si>
  <si>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</si>
  <si>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</si>
  <si>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</si>
  <si>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</si>
  <si>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</si>
  <si>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</si>
  <si>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</si>
  <si>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</si>
  <si>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</si>
  <si>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</si>
  <si>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</si>
  <si>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</si>
  <si>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</si>
  <si>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</si>
  <si>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</si>
  <si>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</si>
  <si>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</si>
  <si>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</si>
  <si>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</si>
  <si>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</si>
  <si>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</si>
  <si>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</si>
  <si>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</si>
  <si>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</si>
  <si>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</si>
  <si>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</si>
  <si>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</si>
  <si>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</si>
  <si>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</si>
  <si>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</si>
  <si>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</si>
  <si>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</si>
  <si>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</si>
  <si>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</si>
  <si>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</si>
  <si>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</si>
  <si>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</si>
  <si>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</si>
  <si>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</si>
  <si>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</si>
  <si>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</si>
  <si>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</si>
  <si>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</si>
  <si>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</si>
  <si>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</si>
  <si>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</si>
  <si>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</si>
  <si>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</si>
  <si>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</si>
  <si>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</si>
  <si>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</si>
  <si>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</si>
  <si>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</si>
  <si>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</si>
  <si>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</si>
  <si>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</si>
  <si>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</si>
  <si>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</si>
  <si>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</si>
  <si>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</si>
  <si>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</si>
  <si>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</si>
  <si>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</si>
  <si>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</si>
  <si>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</si>
  <si>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</si>
  <si>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</si>
  <si>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</si>
  <si>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</si>
  <si>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</si>
  <si>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</si>
  <si>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</si>
  <si>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</si>
  <si>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</si>
  <si>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</si>
  <si>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</si>
  <si>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</si>
  <si>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</si>
  <si>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</si>
  <si>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</si>
  <si>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</si>
  <si>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</si>
  <si>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</si>
  <si>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</si>
  <si>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</si>
  <si>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</si>
  <si>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</si>
  <si>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</si>
  <si>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</si>
  <si>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</si>
  <si>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</si>
  <si>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</si>
  <si>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</si>
  <si>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</si>
  <si>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</si>
  <si>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</si>
  <si>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</si>
  <si>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</si>
  <si>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</si>
  <si>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</si>
  <si>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</si>
  <si>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</si>
  <si>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</si>
  <si>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</si>
  <si>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</si>
  <si>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</si>
  <si>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</si>
  <si>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</si>
  <si>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</si>
  <si>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</si>
  <si>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</si>
  <si>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</si>
  <si>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</si>
  <si>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</si>
  <si>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</si>
  <si>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</si>
  <si>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</si>
  <si>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</si>
  <si>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</si>
  <si>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</si>
  <si>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</si>
  <si>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</si>
  <si>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</si>
  <si>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</si>
  <si>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</si>
  <si>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</si>
  <si>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</si>
  <si>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</si>
  <si>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</si>
  <si>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</si>
  <si>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</si>
  <si>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</si>
  <si>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</si>
  <si>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</si>
  <si>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</si>
  <si>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</si>
  <si>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</si>
  <si>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</si>
  <si>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</si>
  <si>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</si>
  <si>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</si>
  <si>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</si>
  <si>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</si>
  <si>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</si>
  <si>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</si>
  <si>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</si>
  <si>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</si>
  <si>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</si>
  <si>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</si>
  <si>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</si>
  <si>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</si>
  <si>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</si>
  <si>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</si>
  <si>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</si>
  <si>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</si>
  <si>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</si>
  <si>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</si>
  <si>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</si>
  <si>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</si>
  <si>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</si>
  <si>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</si>
  <si>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</si>
  <si>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</si>
  <si>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</si>
  <si>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</si>
  <si>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</si>
  <si>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</si>
  <si>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</si>
  <si>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</si>
  <si>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</si>
  <si>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</si>
  <si>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</si>
  <si>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</si>
  <si>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</si>
  <si>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</si>
  <si>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</si>
  <si>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</si>
  <si>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</si>
  <si>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</si>
  <si>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</si>
  <si>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</si>
  <si>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</si>
  <si>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</si>
  <si>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</si>
  <si>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</si>
  <si>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</si>
  <si>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</si>
  <si>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</si>
  <si>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</si>
  <si>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</si>
  <si>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</si>
  <si>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</si>
  <si>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</si>
  <si>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</si>
  <si>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</si>
  <si>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</si>
  <si>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</si>
  <si>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</si>
  <si>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</si>
  <si>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</si>
  <si>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</si>
  <si>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</si>
  <si>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</si>
  <si>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</si>
  <si>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</si>
  <si>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</si>
  <si>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</si>
  <si>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</si>
  <si>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</si>
  <si>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</si>
  <si>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</si>
  <si>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</si>
  <si>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</si>
  <si>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</si>
  <si>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</si>
  <si>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</si>
  <si>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</si>
  <si>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</si>
  <si>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</si>
  <si>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</si>
  <si>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</si>
  <si>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</si>
  <si>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</si>
  <si>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</si>
  <si>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</si>
  <si>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</si>
  <si>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</si>
  <si>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</si>
  <si>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</si>
  <si>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</si>
  <si>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</si>
  <si>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</si>
  <si>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</si>
  <si>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</si>
  <si>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</si>
  <si>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</si>
  <si>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</si>
  <si>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</si>
  <si>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</si>
  <si>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</si>
  <si>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</si>
  <si>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</si>
  <si>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</si>
  <si>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</si>
  <si>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</si>
  <si>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</si>
  <si>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</si>
  <si>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</si>
  <si>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</si>
  <si>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</si>
  <si>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</si>
  <si>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</si>
  <si>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</si>
  <si>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</si>
  <si>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</si>
  <si>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</si>
  <si>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</si>
  <si>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</si>
  <si>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</si>
  <si>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</si>
  <si>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</si>
  <si>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</si>
  <si>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</si>
  <si>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</si>
  <si>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</si>
  <si>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</si>
  <si>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</si>
  <si>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</si>
  <si>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</si>
  <si>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</si>
  <si>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</si>
  <si>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</si>
  <si>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</si>
  <si>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</si>
  <si>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</si>
  <si>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</si>
  <si>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</si>
  <si>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</si>
  <si>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</si>
  <si>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</si>
  <si>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</si>
  <si>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</si>
  <si>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</si>
  <si>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</si>
  <si>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</si>
  <si>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</si>
  <si>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</si>
  <si>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</si>
  <si>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</si>
  <si>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</si>
  <si>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</si>
  <si>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</si>
  <si>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</si>
  <si>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</si>
  <si>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</si>
  <si>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</si>
  <si>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</si>
  <si>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</si>
  <si>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</si>
  <si>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</si>
  <si>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</si>
  <si>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</si>
  <si>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</si>
  <si>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</si>
  <si>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</si>
  <si>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</si>
  <si>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</si>
  <si>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</si>
  <si>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</si>
  <si>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</si>
  <si>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</si>
  <si>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</si>
  <si>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</si>
  <si>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</si>
  <si>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</si>
  <si>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</si>
  <si>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</si>
  <si>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</si>
  <si>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</si>
  <si>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</si>
  <si>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</si>
  <si>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</si>
  <si>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</si>
  <si>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</si>
  <si>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</si>
  <si>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</si>
  <si>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</si>
  <si>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</si>
  <si>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</si>
  <si>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</si>
  <si>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</si>
  <si>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</si>
  <si>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</si>
  <si>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</si>
  <si>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</si>
  <si>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</si>
  <si>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</si>
  <si>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</si>
  <si>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</si>
  <si>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</si>
  <si>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</si>
  <si>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</si>
  <si>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</si>
  <si>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</si>
  <si>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</si>
  <si>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</si>
  <si>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</si>
  <si>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</si>
  <si>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</si>
  <si>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</si>
  <si>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</si>
  <si>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</si>
  <si>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</si>
  <si>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</si>
  <si>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</si>
  <si>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</si>
  <si>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</si>
  <si>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</si>
  <si>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</si>
  <si>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</si>
  <si>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</si>
  <si>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</si>
  <si>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</si>
  <si>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</si>
  <si>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</si>
  <si>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</si>
  <si>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</si>
  <si>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</si>
  <si>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</si>
  <si>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</si>
  <si>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</si>
  <si>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</si>
  <si>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</si>
  <si>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</si>
  <si>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</si>
  <si>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</si>
  <si>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</si>
  <si>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</si>
  <si>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</si>
  <si>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</si>
  <si>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</si>
  <si>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</si>
  <si>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</si>
  <si>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</si>
  <si>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</si>
  <si>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</si>
  <si>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</si>
  <si>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</si>
  <si>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</si>
  <si>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</si>
  <si>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</si>
  <si>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</si>
  <si>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</si>
  <si>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</si>
  <si>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</si>
  <si>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</si>
  <si>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</si>
  <si>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</si>
  <si>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</si>
  <si>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</si>
  <si>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</si>
  <si>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</si>
  <si>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</si>
  <si>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</si>
  <si>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</si>
  <si>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</si>
  <si>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</si>
  <si>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</si>
  <si>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</si>
  <si>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</si>
  <si>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</si>
  <si>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</si>
  <si>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</si>
  <si>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</si>
  <si>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</si>
  <si>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</si>
  <si>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</si>
  <si>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</si>
  <si>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</si>
  <si>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</si>
  <si>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</si>
  <si>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</si>
  <si>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</si>
  <si>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</si>
  <si>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</si>
  <si>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</si>
  <si>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</si>
  <si>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</si>
  <si>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</si>
  <si>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</si>
  <si>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</si>
  <si>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</si>
  <si>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</si>
  <si>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</si>
  <si>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</si>
  <si>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</si>
  <si>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</si>
  <si>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</si>
  <si>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</si>
  <si>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</si>
  <si>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</si>
  <si>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</si>
  <si>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</si>
  <si>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</si>
  <si>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</si>
  <si>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</si>
  <si>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</si>
  <si>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</si>
  <si>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</si>
  <si>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</si>
  <si>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</si>
  <si>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</si>
  <si>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</si>
  <si>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</si>
  <si>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</si>
  <si>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</si>
  <si>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</si>
  <si>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</si>
  <si>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</si>
  <si>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</si>
  <si>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</si>
  <si>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</si>
  <si>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</si>
  <si>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</si>
  <si>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</si>
  <si>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</si>
  <si>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</si>
  <si>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</si>
  <si>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</si>
  <si>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</si>
  <si>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</si>
  <si>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</si>
  <si>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</si>
  <si>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</si>
  <si>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</si>
  <si>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</si>
  <si>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</si>
  <si>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</si>
  <si>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</si>
  <si>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</si>
  <si>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</si>
  <si>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</si>
  <si>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</si>
  <si>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</si>
  <si>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</si>
  <si>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</si>
  <si>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</si>
  <si>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</si>
  <si>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</si>
  <si>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</si>
  <si>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</si>
  <si>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</si>
  <si>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</si>
  <si>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</si>
  <si>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</si>
  <si>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</si>
  <si>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</si>
  <si>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</si>
  <si>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</si>
  <si>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</si>
  <si>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</si>
  <si>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</si>
  <si>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</si>
  <si>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</si>
  <si>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</si>
  <si>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</si>
  <si>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</si>
  <si>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</si>
  <si>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</si>
  <si>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</si>
  <si>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</si>
  <si>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</si>
  <si>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</si>
  <si>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</si>
  <si>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</si>
  <si>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</si>
  <si>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</si>
  <si>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</si>
  <si>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</si>
  <si>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</si>
  <si>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</si>
  <si>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</si>
  <si>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</si>
  <si>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</si>
  <si>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</si>
  <si>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</si>
  <si>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</si>
  <si>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</si>
  <si>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</si>
  <si>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</si>
  <si>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</si>
  <si>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</si>
  <si>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</si>
  <si>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</si>
  <si>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</si>
  <si>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</si>
  <si>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</si>
  <si>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</si>
  <si>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</si>
  <si>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</si>
  <si>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</si>
  <si>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</si>
  <si>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</si>
  <si>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</si>
  <si>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</si>
  <si>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</si>
  <si>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</si>
  <si>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</si>
  <si>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</si>
  <si>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</si>
  <si>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</si>
  <si>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</si>
  <si>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</si>
  <si>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</si>
  <si>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</si>
  <si>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</si>
  <si>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</si>
  <si>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</si>
  <si>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</si>
  <si>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</si>
  <si>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</si>
  <si>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</si>
  <si>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</si>
  <si>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</si>
  <si>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</si>
  <si>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</si>
  <si>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</si>
  <si>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</si>
  <si>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</si>
  <si>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</si>
  <si>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</si>
  <si>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</si>
  <si>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</si>
  <si>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</si>
  <si>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</si>
  <si>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</si>
  <si>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</si>
  <si>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</si>
  <si>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</si>
  <si>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</si>
  <si>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</si>
  <si>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</si>
  <si>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</si>
  <si>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</si>
  <si>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</si>
  <si>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</si>
  <si>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</si>
  <si>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</si>
  <si>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</si>
  <si>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</si>
  <si>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</si>
  <si>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</si>
  <si>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</si>
  <si>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</si>
  <si>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</si>
  <si>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</si>
  <si>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</si>
  <si>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</si>
  <si>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</si>
  <si>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</si>
  <si>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</si>
  <si>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</si>
  <si>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</si>
  <si>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</si>
  <si>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</si>
  <si>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</si>
  <si>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</si>
  <si>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</si>
  <si>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</si>
  <si>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</si>
  <si>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</si>
  <si>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</si>
  <si>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</si>
  <si>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</si>
  <si>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</si>
  <si>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</si>
  <si>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</si>
  <si>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</si>
  <si>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</si>
  <si>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</si>
  <si>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</si>
  <si>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</si>
  <si>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</si>
  <si>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</si>
  <si>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</si>
  <si>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</si>
  <si>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</si>
  <si>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</si>
  <si>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</si>
  <si>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</si>
  <si>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</si>
  <si>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</si>
  <si>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</si>
  <si>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</si>
  <si>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</si>
  <si>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</si>
  <si>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</si>
  <si>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</si>
  <si>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</si>
  <si>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</si>
  <si>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</si>
  <si>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</si>
  <si>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</si>
  <si>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</si>
  <si>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</si>
  <si>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</si>
  <si>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</si>
  <si>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</si>
  <si>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</si>
  <si>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</si>
  <si>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</si>
  <si>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</si>
  <si>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</si>
  <si>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</si>
  <si>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</si>
  <si>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</si>
  <si>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</si>
  <si>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</si>
  <si>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</si>
  <si>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</si>
  <si>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</si>
  <si>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</si>
  <si>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</si>
  <si>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</si>
  <si>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</si>
  <si>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</si>
  <si>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</si>
  <si>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</si>
  <si>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</si>
  <si>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</si>
  <si>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</si>
  <si>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</si>
  <si>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</si>
  <si>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</si>
  <si>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</si>
  <si>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</si>
  <si>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</si>
  <si>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</si>
  <si>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</si>
  <si>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</si>
  <si>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</si>
  <si>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</si>
  <si>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</si>
  <si>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</si>
  <si>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</si>
  <si>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</si>
  <si>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</si>
  <si>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</si>
  <si>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</si>
  <si>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</si>
  <si>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</si>
  <si>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</si>
  <si>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</si>
  <si>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</si>
  <si>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</si>
  <si>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</si>
  <si>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</si>
  <si>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</si>
  <si>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</si>
  <si>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</si>
  <si>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</si>
  <si>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</si>
  <si>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</si>
  <si>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</si>
  <si>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</si>
  <si>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</si>
  <si>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</si>
  <si>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</si>
  <si>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</si>
  <si>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</si>
  <si>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</si>
  <si>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</si>
  <si>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</si>
  <si>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</si>
  <si>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</si>
  <si>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</si>
  <si>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</si>
  <si>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</si>
  <si>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</si>
  <si>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</si>
  <si>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</si>
  <si>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</si>
  <si>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</si>
  <si>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</si>
  <si>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</si>
  <si>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</si>
  <si>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</si>
  <si>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</si>
  <si>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</si>
  <si>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</si>
  <si>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</si>
  <si>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</si>
  <si>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</si>
  <si>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</si>
  <si>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</si>
  <si>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</si>
  <si>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</si>
  <si>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</si>
  <si>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</si>
  <si>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</si>
  <si>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</si>
  <si>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</si>
  <si>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</si>
  <si>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</si>
  <si>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</si>
  <si>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</si>
  <si>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</si>
  <si>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</si>
  <si>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</si>
  <si>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</si>
  <si>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</si>
  <si>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</si>
  <si>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</si>
  <si>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</si>
  <si>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</si>
  <si>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</si>
  <si>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</si>
  <si>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</si>
  <si>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</si>
  <si>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</si>
  <si>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</si>
  <si>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</si>
  <si>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</si>
  <si>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</si>
  <si>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</si>
  <si>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</si>
  <si>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</si>
  <si>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</si>
  <si>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</si>
  <si>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</si>
  <si>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</si>
  <si>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</si>
  <si>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</si>
  <si>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</si>
  <si>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</si>
  <si>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</si>
  <si>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</si>
  <si>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</si>
  <si>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</si>
  <si>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</si>
  <si>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</si>
  <si>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</si>
  <si>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</si>
  <si>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</si>
  <si>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</si>
  <si>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</si>
  <si>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</si>
  <si>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</si>
  <si>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</si>
  <si>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</si>
  <si>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</si>
  <si>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</si>
  <si>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</si>
  <si>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</si>
  <si>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</si>
  <si>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</si>
  <si>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</si>
  <si>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</si>
  <si>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</si>
  <si>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</si>
  <si>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</si>
  <si>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</si>
  <si>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</si>
  <si>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</si>
  <si>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</si>
  <si>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</si>
  <si>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</si>
  <si>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</si>
  <si>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</si>
  <si>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</si>
  <si>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</si>
  <si>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</si>
  <si>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</si>
  <si>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</si>
  <si>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</si>
  <si>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</si>
  <si>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</si>
  <si>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</si>
  <si>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</si>
  <si>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</si>
  <si>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</si>
  <si>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</si>
  <si>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</si>
  <si>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</si>
  <si>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</si>
  <si>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</si>
  <si>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</si>
  <si>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</si>
  <si>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</si>
  <si>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</si>
  <si>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</si>
  <si>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</si>
  <si>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</si>
  <si>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</si>
  <si>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</si>
  <si>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</si>
  <si>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</si>
  <si>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</si>
  <si>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</si>
  <si>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</si>
  <si>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</si>
  <si>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</si>
  <si>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</si>
  <si>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</si>
  <si>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</si>
  <si>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</si>
  <si>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</si>
  <si>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</si>
  <si>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</si>
  <si>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</si>
  <si>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</si>
  <si>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</si>
  <si>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</si>
  <si>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</si>
  <si>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</si>
  <si>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</si>
  <si>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</si>
  <si>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</si>
  <si>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</si>
  <si>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</si>
  <si>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</si>
  <si>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</si>
  <si>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</si>
  <si>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</si>
  <si>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</si>
  <si>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</si>
  <si>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</si>
  <si>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</si>
  <si>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</si>
  <si>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</si>
  <si>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</si>
  <si>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</si>
  <si>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</si>
  <si>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</si>
  <si>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</si>
  <si>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</si>
  <si>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</si>
  <si>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</si>
  <si>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</si>
  <si>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</si>
  <si>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</si>
  <si>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</si>
  <si>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</si>
  <si>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</si>
  <si>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</si>
  <si>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</si>
  <si>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</si>
  <si>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</si>
  <si>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</si>
  <si>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</si>
  <si>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</si>
  <si>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</si>
  <si>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</si>
  <si>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</si>
  <si>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</si>
  <si>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</si>
  <si>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</si>
  <si>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</si>
  <si>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</si>
  <si>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</si>
  <si>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</si>
  <si>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</si>
  <si>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</si>
  <si>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</si>
  <si>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</si>
  <si>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</si>
  <si>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</si>
  <si>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</si>
  <si>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</si>
  <si>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</si>
  <si>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</si>
  <si>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</si>
  <si>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</si>
  <si>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</si>
  <si>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</si>
  <si>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</si>
  <si>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</si>
  <si>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</si>
  <si>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</si>
  <si>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</si>
  <si>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</si>
  <si>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</si>
  <si>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</si>
  <si>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</si>
  <si>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</si>
  <si>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</si>
  <si>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</si>
  <si>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</si>
  <si>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</si>
  <si>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</si>
  <si>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</si>
  <si>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</si>
  <si>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</si>
  <si>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</si>
  <si>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</si>
  <si>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</si>
  <si>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</si>
  <si>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</si>
  <si>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</si>
  <si>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</si>
  <si>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</si>
  <si>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</si>
  <si>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</si>
  <si>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</si>
  <si>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</si>
  <si>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</si>
  <si>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</si>
  <si>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</si>
  <si>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</si>
  <si>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</si>
  <si>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</si>
  <si>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</si>
  <si>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</si>
  <si>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</si>
  <si>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</si>
  <si>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</si>
  <si>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</si>
  <si>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</si>
  <si>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</si>
  <si>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</si>
  <si>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</si>
  <si>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</si>
  <si>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</si>
  <si>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</si>
  <si>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</si>
  <si>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</si>
  <si>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</si>
  <si>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</si>
  <si>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</si>
  <si>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</si>
  <si>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</si>
  <si>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</si>
  <si>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</si>
  <si>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</si>
  <si>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</si>
  <si>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</si>
  <si>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</si>
  <si>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</si>
  <si>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</si>
  <si>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</si>
  <si>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</si>
  <si>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</si>
  <si>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</si>
  <si>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</si>
  <si>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</si>
  <si>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</si>
  <si>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</si>
  <si>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</si>
  <si>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</si>
  <si>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</si>
  <si>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</si>
  <si>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</si>
  <si>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</si>
  <si>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</si>
  <si>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</si>
  <si>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</si>
  <si>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</si>
  <si>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</si>
  <si>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</si>
  <si>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</si>
  <si>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</si>
  <si>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</si>
  <si>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</si>
  <si>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</si>
  <si>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</si>
  <si>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</si>
  <si>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</si>
  <si>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</si>
  <si>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</si>
  <si>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</si>
  <si>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</si>
  <si>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</si>
  <si>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</si>
  <si>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</si>
  <si>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</si>
  <si>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</si>
  <si>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</si>
  <si>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</si>
  <si>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</si>
  <si>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</si>
  <si>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</si>
  <si>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</si>
  <si>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</si>
  <si>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</si>
  <si>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</si>
  <si>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</si>
  <si>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</si>
  <si>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</si>
  <si>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</si>
  <si>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</si>
  <si>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</si>
  <si>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</si>
  <si>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</si>
  <si>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</si>
  <si>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</si>
  <si>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</si>
  <si>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</si>
  <si>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</si>
  <si>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</si>
  <si>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</si>
  <si>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</si>
  <si>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</si>
  <si>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</si>
  <si>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</si>
  <si>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</si>
  <si>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</si>
  <si>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</si>
  <si>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</si>
  <si>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</si>
  <si>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</si>
  <si>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</si>
  <si>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</si>
  <si>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</si>
  <si>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</si>
  <si>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</si>
  <si>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</si>
  <si>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</si>
  <si>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</si>
  <si>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</si>
  <si>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</si>
  <si>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</si>
  <si>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</si>
  <si>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</si>
  <si>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</si>
  <si>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</si>
  <si>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</si>
  <si>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</si>
  <si>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</si>
  <si>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</si>
  <si>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</si>
  <si>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</si>
  <si>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</si>
  <si>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</si>
  <si>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</si>
  <si>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</si>
  <si>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</si>
  <si>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</si>
  <si>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</si>
  <si>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</si>
  <si>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</si>
  <si>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</si>
  <si>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</si>
  <si>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</si>
  <si>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</si>
  <si>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</si>
  <si>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</si>
  <si>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</si>
  <si>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</si>
  <si>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</si>
  <si>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</si>
  <si>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</si>
  <si>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</si>
  <si>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</si>
  <si>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</si>
  <si>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</si>
  <si>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</si>
  <si>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</si>
  <si>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</si>
  <si>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</si>
  <si>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</si>
  <si>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</si>
  <si>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</si>
  <si>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</si>
  <si>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</si>
  <si>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</si>
  <si>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</si>
  <si>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</si>
  <si>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</si>
  <si>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</si>
  <si>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</si>
  <si>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</si>
  <si>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</si>
  <si>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</si>
  <si>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</si>
  <si>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</si>
  <si>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</si>
  <si>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</si>
  <si>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</si>
  <si>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</si>
  <si>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</si>
  <si>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</si>
  <si>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</si>
  <si>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</si>
  <si>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</si>
  <si>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</si>
  <si>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</si>
  <si>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</si>
  <si>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</si>
  <si>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</si>
  <si>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</si>
  <si>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</si>
  <si>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</si>
  <si>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</si>
  <si>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</si>
  <si>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</si>
  <si>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</si>
  <si>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</si>
  <si>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</si>
  <si>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</si>
  <si>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</si>
  <si>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</si>
  <si>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</si>
  <si>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</si>
  <si>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</si>
  <si>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</si>
  <si>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</si>
  <si>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</si>
  <si>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</si>
  <si>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</si>
  <si>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</si>
  <si>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</si>
  <si>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</si>
  <si>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</si>
  <si>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</si>
  <si>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</si>
  <si>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</si>
  <si>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</si>
  <si>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</si>
  <si>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</si>
  <si>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</si>
  <si>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</si>
  <si>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</si>
  <si>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</si>
  <si>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</si>
  <si>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</si>
  <si>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</si>
  <si>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</si>
  <si>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</si>
  <si>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</si>
  <si>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</si>
  <si>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</si>
  <si>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</si>
  <si>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</si>
  <si>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</si>
  <si>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</si>
  <si>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</si>
  <si>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</si>
  <si>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</si>
  <si>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</si>
  <si>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</si>
  <si>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</si>
  <si>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</si>
  <si>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</si>
  <si>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</si>
  <si>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</si>
  <si>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</si>
  <si>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</si>
  <si>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</si>
  <si>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</si>
  <si>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</si>
  <si>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</si>
  <si>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</si>
  <si>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</si>
  <si>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</si>
  <si>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</si>
  <si>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</si>
  <si>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</si>
  <si>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</si>
  <si>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</si>
  <si>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</si>
  <si>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</si>
  <si>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</si>
  <si>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</si>
  <si>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</si>
  <si>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</si>
  <si>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</si>
  <si>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</si>
  <si>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</si>
  <si>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</si>
  <si>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</si>
  <si>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</si>
  <si>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</si>
  <si>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</si>
  <si>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</si>
  <si>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</si>
  <si>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</si>
  <si>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</si>
  <si>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</si>
  <si>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</si>
  <si>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</si>
  <si>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</si>
  <si>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</si>
  <si>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</si>
  <si>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</si>
  <si>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</si>
  <si>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</si>
  <si>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</si>
  <si>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</si>
  <si>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</si>
  <si>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</si>
  <si>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</si>
  <si>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</si>
  <si>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</si>
  <si>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</si>
  <si>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</si>
  <si>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</si>
  <si>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</si>
  <si>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</si>
  <si>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</si>
  <si>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</si>
  <si>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</si>
  <si>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</si>
  <si>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</si>
  <si>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</si>
  <si>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</si>
  <si>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</si>
  <si>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</si>
  <si>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</si>
  <si>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</si>
  <si>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</si>
  <si>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</si>
  <si>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</si>
  <si>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</si>
  <si>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</si>
  <si>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</si>
  <si>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</si>
  <si>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</si>
  <si>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</si>
  <si>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</si>
  <si>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</si>
  <si>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</si>
  <si>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</si>
  <si>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</si>
  <si>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</si>
  <si>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</si>
  <si>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</si>
  <si>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</si>
  <si>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</si>
  <si>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</si>
  <si>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</si>
  <si>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</si>
  <si>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</si>
  <si>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</si>
  <si>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</si>
  <si>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</si>
  <si>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</si>
  <si>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</si>
  <si>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</si>
  <si>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</si>
  <si>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</si>
  <si>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</si>
  <si>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</si>
  <si>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</si>
  <si>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</si>
  <si>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</si>
  <si>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</si>
  <si>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</si>
  <si>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</si>
  <si>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</si>
  <si>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</si>
  <si>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</si>
  <si>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</si>
  <si>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</si>
  <si>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</si>
  <si>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</si>
  <si>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</si>
  <si>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</si>
  <si>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</si>
  <si>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</si>
  <si>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</si>
  <si>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</si>
  <si>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</si>
  <si>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</si>
  <si>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</si>
  <si>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</si>
  <si>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</si>
  <si>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</si>
  <si>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</si>
  <si>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</si>
  <si>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</si>
  <si>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</si>
  <si>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</si>
  <si>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</si>
  <si>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</si>
  <si>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</si>
  <si>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</si>
  <si>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</si>
  <si>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</si>
  <si>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</si>
  <si>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</si>
  <si>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</si>
  <si>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</si>
  <si>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</si>
  <si>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</si>
  <si>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</si>
  <si>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</si>
  <si>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</si>
  <si>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</si>
  <si>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</si>
  <si>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</si>
  <si>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</si>
  <si>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</si>
  <si>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</si>
  <si>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</si>
  <si>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</si>
  <si>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</si>
  <si>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</si>
  <si>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</si>
  <si>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</si>
  <si>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</si>
  <si>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</si>
  <si>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</si>
  <si>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</si>
  <si>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</si>
  <si>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</si>
  <si>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</si>
  <si>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</si>
  <si>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</si>
  <si>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</si>
  <si>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</si>
  <si>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</si>
  <si>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</si>
  <si>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</si>
  <si>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</si>
  <si>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</si>
  <si>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</si>
  <si>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</si>
  <si>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</si>
  <si>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</si>
  <si>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</si>
  <si>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</si>
  <si>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</si>
  <si>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</si>
  <si>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</si>
  <si>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</si>
  <si>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</si>
  <si>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</si>
  <si>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</si>
  <si>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</si>
  <si>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</si>
  <si>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</si>
  <si>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</si>
  <si>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</si>
  <si>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</si>
  <si>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</si>
  <si>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</si>
  <si>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</si>
  <si>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</si>
  <si>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</si>
  <si>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</si>
  <si>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</si>
  <si>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</si>
  <si>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</si>
  <si>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</si>
  <si>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</si>
  <si>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</si>
  <si>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</si>
  <si>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</si>
  <si>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</si>
  <si>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</si>
  <si>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</si>
  <si>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</si>
  <si>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</si>
  <si>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</si>
  <si>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</si>
  <si>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</si>
  <si>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</si>
  <si>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</si>
  <si>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</si>
  <si>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</si>
  <si>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</si>
  <si>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</si>
  <si>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</si>
  <si>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</si>
  <si>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</si>
  <si>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</si>
  <si>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</si>
  <si>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</si>
  <si>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</si>
  <si>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</si>
  <si>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</si>
  <si>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</si>
  <si>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</si>
  <si>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</si>
  <si>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</si>
  <si>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</si>
  <si>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</si>
  <si>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</si>
  <si>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</si>
  <si>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</si>
  <si>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</si>
  <si>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</si>
  <si>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</si>
  <si>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</si>
  <si>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</si>
  <si>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</si>
  <si>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</si>
  <si>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</si>
  <si>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</si>
  <si>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</si>
  <si>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</si>
  <si>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</si>
  <si>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</si>
  <si>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</si>
  <si>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</si>
  <si>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</si>
  <si>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</si>
  <si>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</si>
  <si>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</si>
  <si>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</si>
  <si>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</si>
  <si>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</si>
  <si>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</si>
  <si>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</si>
  <si>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</si>
  <si>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</si>
  <si>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</si>
  <si>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</si>
  <si>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</si>
  <si>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</si>
  <si>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</si>
  <si>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</si>
  <si>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</si>
  <si>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</si>
  <si>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</si>
  <si>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</si>
  <si>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</si>
  <si>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</si>
  <si>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</si>
  <si>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</si>
  <si>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</si>
  <si>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</si>
  <si>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</si>
  <si>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</si>
  <si>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</si>
  <si>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</si>
  <si>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</si>
  <si>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</si>
  <si>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</si>
  <si>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</si>
  <si>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</si>
  <si>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</si>
  <si>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</si>
  <si>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</si>
  <si>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</si>
  <si>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</si>
  <si>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</si>
  <si>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</si>
  <si>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</si>
  <si>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</si>
  <si>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</si>
  <si>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</si>
  <si>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</si>
  <si>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</si>
  <si>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</si>
  <si>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</si>
  <si>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</si>
  <si>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</si>
  <si>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</si>
  <si>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</si>
  <si>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</si>
  <si>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</si>
  <si>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</si>
  <si>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</si>
  <si>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</si>
  <si>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</si>
  <si>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</si>
  <si>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</si>
  <si>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</si>
  <si>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</si>
  <si>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</si>
  <si>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</si>
  <si>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</si>
  <si>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</si>
  <si>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</si>
  <si>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</si>
  <si>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</si>
  <si>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</si>
  <si>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</si>
  <si>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</si>
  <si>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</si>
  <si>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</si>
  <si>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</si>
  <si>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</si>
  <si>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</si>
  <si>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</si>
  <si>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</si>
  <si>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</si>
  <si>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</si>
  <si>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</si>
  <si>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</si>
  <si>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</si>
  <si>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</si>
  <si>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</si>
  <si>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</si>
  <si>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</si>
  <si>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</si>
  <si>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</si>
  <si>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</si>
  <si>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</si>
  <si>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</si>
  <si>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</si>
  <si>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</si>
  <si>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</si>
  <si>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</si>
  <si>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</si>
  <si>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</si>
  <si>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</si>
  <si>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</si>
  <si>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</si>
  <si>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</si>
  <si>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</si>
  <si>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</si>
  <si>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</si>
  <si>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</si>
  <si>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</si>
  <si>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</si>
  <si>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</si>
  <si>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</si>
  <si>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</si>
  <si>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</si>
  <si>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</si>
  <si>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</si>
  <si>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</si>
  <si>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</si>
  <si>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</si>
  <si>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</si>
  <si>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</si>
  <si>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</si>
  <si>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</si>
  <si>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</si>
  <si>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</si>
  <si>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</si>
  <si>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</si>
  <si>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</si>
  <si>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</si>
  <si>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</si>
  <si>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</si>
  <si>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</si>
  <si>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</si>
  <si>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</si>
  <si>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</si>
  <si>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</si>
  <si>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</si>
  <si>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</si>
  <si>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</si>
  <si>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</si>
  <si>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</si>
  <si>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</si>
  <si>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</si>
  <si>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</si>
  <si>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</si>
  <si>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</si>
  <si>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</si>
  <si>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</si>
  <si>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</si>
  <si>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</si>
  <si>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</si>
  <si>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</si>
  <si>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</si>
  <si>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</si>
  <si>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</si>
  <si>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</si>
  <si>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</si>
  <si>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</si>
  <si>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</si>
  <si>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</si>
  <si>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</si>
  <si>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</si>
  <si>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</si>
  <si>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</si>
  <si>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</si>
  <si>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</si>
  <si>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</si>
  <si>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</si>
  <si>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</si>
  <si>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</si>
  <si>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</si>
  <si>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</si>
  <si>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</si>
  <si>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</si>
  <si>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</si>
  <si>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</si>
  <si>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</si>
  <si>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</si>
  <si>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</si>
  <si>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</si>
  <si>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</si>
  <si>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</si>
  <si>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</si>
  <si>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</si>
  <si>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</si>
  <si>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</si>
  <si>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</si>
  <si>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</si>
  <si>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</si>
  <si>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</si>
  <si>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</si>
  <si>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</si>
  <si>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</si>
  <si>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</si>
  <si>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</si>
  <si>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</si>
  <si>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</si>
  <si>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</si>
  <si>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</si>
  <si>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</si>
  <si>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</si>
  <si>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</si>
  <si>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</si>
  <si>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</si>
  <si>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</si>
  <si>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</si>
  <si>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</si>
  <si>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</si>
  <si>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</si>
  <si>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</si>
  <si>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</si>
  <si>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</si>
  <si>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</si>
  <si>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</si>
  <si>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</si>
  <si>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</si>
  <si>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</si>
  <si>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</si>
  <si>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</si>
  <si>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</si>
  <si>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</si>
  <si>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</si>
  <si>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</si>
  <si>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</si>
  <si>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</si>
  <si>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</si>
  <si>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</si>
  <si>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</si>
  <si>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</si>
  <si>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</si>
  <si>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</si>
  <si>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</si>
  <si>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</si>
  <si>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</si>
  <si>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</si>
  <si>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</si>
  <si>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</si>
  <si>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</si>
  <si>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</si>
  <si>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</si>
  <si>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</si>
  <si>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</si>
  <si>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</si>
  <si>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</si>
  <si>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</si>
  <si>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</si>
  <si>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</si>
  <si>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</si>
  <si>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</si>
  <si>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</si>
  <si>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</si>
  <si>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</si>
  <si>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</si>
  <si>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</si>
  <si>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</si>
  <si>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</si>
  <si>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</si>
  <si>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</si>
  <si>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</si>
  <si>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</si>
  <si>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</si>
  <si>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</si>
  <si>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</si>
  <si>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</si>
  <si>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</si>
  <si>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</si>
  <si>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</si>
  <si>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</si>
  <si>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</si>
  <si>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</si>
  <si>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</si>
  <si>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</si>
  <si>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</si>
  <si>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</si>
  <si>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</si>
  <si>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</si>
  <si>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</si>
  <si>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</si>
  <si>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</si>
  <si>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</si>
  <si>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</si>
  <si>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</si>
  <si>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</si>
  <si>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</si>
  <si>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</si>
  <si>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</si>
  <si>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</si>
  <si>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</si>
  <si>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</si>
  <si>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</si>
  <si>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</si>
  <si>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</si>
  <si>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</si>
  <si>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</si>
  <si>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</si>
  <si>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</si>
  <si>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</si>
  <si>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</si>
  <si>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</si>
  <si>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</si>
  <si>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</si>
  <si>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</si>
  <si>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</si>
  <si>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</si>
  <si>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</si>
  <si>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</si>
  <si>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</si>
  <si>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</si>
  <si>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</si>
  <si>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</si>
  <si>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</si>
  <si>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</si>
  <si>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</si>
  <si>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</si>
  <si>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</si>
  <si>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</si>
  <si>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</si>
  <si>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</si>
  <si>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</si>
  <si>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</si>
  <si>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</si>
  <si>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</si>
  <si>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</si>
  <si>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</si>
  <si>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</si>
  <si>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</si>
  <si>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</si>
  <si>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</si>
  <si>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</si>
  <si>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</si>
  <si>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</si>
  <si>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</si>
  <si>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</si>
  <si>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</si>
  <si>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</si>
  <si>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</si>
  <si>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</si>
  <si>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</si>
  <si>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</si>
  <si>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</si>
  <si>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</si>
  <si>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</si>
  <si>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</si>
  <si>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</si>
  <si>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</si>
  <si>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</si>
  <si>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</si>
  <si>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</si>
  <si>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</si>
  <si>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</si>
  <si>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</si>
  <si>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</si>
  <si>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</si>
  <si>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</si>
  <si>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</si>
  <si>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</si>
  <si>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</si>
  <si>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</si>
  <si>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</si>
  <si>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</si>
  <si>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</si>
  <si>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</si>
  <si>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</si>
  <si>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</si>
  <si>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</si>
  <si>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</si>
  <si>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</si>
  <si>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</si>
  <si>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</si>
  <si>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</si>
  <si>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</si>
  <si>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</si>
  <si>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</si>
  <si>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</si>
  <si>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</si>
  <si>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</si>
  <si>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</si>
  <si>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</si>
  <si>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</si>
  <si>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</si>
  <si>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</si>
  <si>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</si>
  <si>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</si>
  <si>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</si>
  <si>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</si>
  <si>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</si>
  <si>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</si>
  <si>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</si>
  <si>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</si>
  <si>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</si>
  <si>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</si>
  <si>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</si>
  <si>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</si>
  <si>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</si>
  <si>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</si>
  <si>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</si>
  <si>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</si>
  <si>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</si>
  <si>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</si>
  <si>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</si>
  <si>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</si>
  <si>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</si>
  <si>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</si>
  <si>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</si>
  <si>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</si>
  <si>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</si>
  <si>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</si>
  <si>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</si>
  <si>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</si>
  <si>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</si>
  <si>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</si>
  <si>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</si>
  <si>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</si>
  <si>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</si>
  <si>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</si>
  <si>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</si>
  <si>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</si>
  <si>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</si>
  <si>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</si>
  <si>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</si>
  <si>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</si>
  <si>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</si>
  <si>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</si>
  <si>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</si>
  <si>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</si>
  <si>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</si>
  <si>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</si>
  <si>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</si>
  <si>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</si>
  <si>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</si>
  <si>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</si>
  <si>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</si>
  <si>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</si>
  <si>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</si>
  <si>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</si>
  <si>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</si>
  <si>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</si>
  <si>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</si>
  <si>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</si>
  <si>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</si>
  <si>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</si>
  <si>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</si>
  <si>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</si>
  <si>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</si>
  <si>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</si>
  <si>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</si>
  <si>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</si>
  <si>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</si>
  <si>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</si>
  <si>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</si>
  <si>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</si>
  <si>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</si>
  <si>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</si>
  <si>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</si>
  <si>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</si>
  <si>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</si>
  <si>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</si>
  <si>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</si>
  <si>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</si>
  <si>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</si>
  <si>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</si>
  <si>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</si>
  <si>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</si>
  <si>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</si>
  <si>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</si>
  <si>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</si>
  <si>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</si>
  <si>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</si>
  <si>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</si>
  <si>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</si>
  <si>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</si>
  <si>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</si>
  <si>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</si>
  <si>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</si>
  <si>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</si>
  <si>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</si>
  <si>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</si>
  <si>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</si>
  <si>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</si>
  <si>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</si>
  <si>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</si>
  <si>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</si>
  <si>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</si>
  <si>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</si>
  <si>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</si>
  <si>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</si>
  <si>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</si>
  <si>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</si>
  <si>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</si>
  <si>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</si>
  <si>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</si>
  <si>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</si>
  <si>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</si>
  <si>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</si>
  <si>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</si>
  <si>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</si>
  <si>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</si>
  <si>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</si>
  <si>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</si>
  <si>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</si>
  <si>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</si>
  <si>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</si>
  <si>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</si>
  <si>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</si>
  <si>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</si>
  <si>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</si>
  <si>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</si>
  <si>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</si>
  <si>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</si>
  <si>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</si>
  <si>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</si>
  <si>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</si>
  <si>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</si>
  <si>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</si>
  <si>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</si>
  <si>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</si>
  <si>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</si>
  <si>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</si>
  <si>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</si>
  <si>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</si>
  <si>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</si>
  <si>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</si>
  <si>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</si>
  <si>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</si>
  <si>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</si>
  <si>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</si>
  <si>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</si>
  <si>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</si>
  <si>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</si>
  <si>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</si>
  <si>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</si>
  <si>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</si>
  <si>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</si>
  <si>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</si>
  <si>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</si>
  <si>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</si>
  <si>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</si>
  <si>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</si>
  <si>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</si>
  <si>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</si>
  <si>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</si>
  <si>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</si>
  <si>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</si>
  <si>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</si>
  <si>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</si>
  <si>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</si>
  <si>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</si>
  <si>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</si>
  <si>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</si>
  <si>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</si>
  <si>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</si>
  <si>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</si>
  <si>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</si>
  <si>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</si>
  <si>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</si>
  <si>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</si>
  <si>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</si>
  <si>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</si>
  <si>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</si>
  <si>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</si>
  <si>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</si>
  <si>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</si>
  <si>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</si>
  <si>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</si>
  <si>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</si>
  <si>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</si>
  <si>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</si>
  <si>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</si>
  <si>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</si>
  <si>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</si>
  <si>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</si>
  <si>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</si>
  <si>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</si>
  <si>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</si>
  <si>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</si>
  <si>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</si>
  <si>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</si>
  <si>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</si>
  <si>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</si>
  <si>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</si>
  <si>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</si>
  <si>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</si>
  <si>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</si>
  <si>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</si>
  <si>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</si>
  <si>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</si>
  <si>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</si>
  <si>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</si>
  <si>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</si>
  <si>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</si>
  <si>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</si>
  <si>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</si>
  <si>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</si>
  <si>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</si>
  <si>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</si>
  <si>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</si>
  <si>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</si>
  <si>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</si>
  <si>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</si>
  <si>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</si>
  <si>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</si>
  <si>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</si>
  <si>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</si>
  <si>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</si>
  <si>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</si>
  <si>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</si>
  <si>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</si>
  <si>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</si>
  <si>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</si>
  <si>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</si>
  <si>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</si>
  <si>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</si>
  <si>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</si>
  <si>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</si>
  <si>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</si>
  <si>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</si>
  <si>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</si>
  <si>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</si>
  <si>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</si>
  <si>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</si>
  <si>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</si>
  <si>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</si>
  <si>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</si>
  <si>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</si>
  <si>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</si>
  <si>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</si>
  <si>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</si>
  <si>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</si>
  <si>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</si>
  <si>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</si>
  <si>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</si>
  <si>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</si>
  <si>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</si>
  <si>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</si>
  <si>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</si>
  <si>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</si>
  <si>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</si>
  <si>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</si>
  <si>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</si>
  <si>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</si>
  <si>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</si>
  <si>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</si>
  <si>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</si>
  <si>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</si>
  <si>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</si>
  <si>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</si>
  <si>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</si>
  <si>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</si>
  <si>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</si>
  <si>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</si>
  <si>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</si>
  <si>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</si>
  <si>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</si>
  <si>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</si>
  <si>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</si>
  <si>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</si>
  <si>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</si>
  <si>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</si>
  <si>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</si>
  <si>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</si>
  <si>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</si>
  <si>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</si>
  <si>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</si>
  <si>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</si>
  <si>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</si>
  <si>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</si>
  <si>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</si>
  <si>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</si>
  <si>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</si>
  <si>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</si>
  <si>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</si>
  <si>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</si>
  <si>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</si>
  <si>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</si>
  <si>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</si>
  <si>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</si>
  <si>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</si>
  <si>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</si>
  <si>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</si>
  <si>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</si>
  <si>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</si>
  <si>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</si>
  <si>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</si>
  <si>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</si>
  <si>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</si>
  <si>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</si>
  <si>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</si>
  <si>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</si>
  <si>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</si>
  <si>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</si>
  <si>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</si>
  <si>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</si>
  <si>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</si>
  <si>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</si>
  <si>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</si>
  <si>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</si>
  <si>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</si>
  <si>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</si>
  <si>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</si>
  <si>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</si>
  <si>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</si>
  <si>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</si>
  <si>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</si>
  <si>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</si>
  <si>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</si>
  <si>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</si>
  <si>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</si>
  <si>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</si>
  <si>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</si>
  <si>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</si>
  <si>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</si>
  <si>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</si>
  <si>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</si>
  <si>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</si>
  <si>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</si>
  <si>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</si>
  <si>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</si>
  <si>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</si>
  <si>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</si>
  <si>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</si>
  <si>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</si>
  <si>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</si>
  <si>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</si>
  <si>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</si>
  <si>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</si>
  <si>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</si>
  <si>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</si>
  <si>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</si>
  <si>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</si>
  <si>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</si>
  <si>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</si>
  <si>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</si>
  <si>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</si>
  <si>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</si>
  <si>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</si>
  <si>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</si>
  <si>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</si>
  <si>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</si>
  <si>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</si>
  <si>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</si>
  <si>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</si>
  <si>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</si>
  <si>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</si>
  <si>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</si>
  <si>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</si>
  <si>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</si>
  <si>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</si>
  <si>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</si>
  <si>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</si>
  <si>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</si>
  <si>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</si>
  <si>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</si>
  <si>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</si>
  <si>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</si>
  <si>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</si>
  <si>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</si>
  <si>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</si>
  <si>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</si>
  <si>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</si>
  <si>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</si>
  <si>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</si>
  <si>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</si>
  <si>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</si>
  <si>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</si>
  <si>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</si>
  <si>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</si>
  <si>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</si>
  <si>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</si>
  <si>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</si>
  <si>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</si>
  <si>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</si>
  <si>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</si>
  <si>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</si>
  <si>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</si>
  <si>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</si>
  <si>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</si>
  <si>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</si>
  <si>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</si>
  <si>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</si>
  <si>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</si>
  <si>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</si>
  <si>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</si>
  <si>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</si>
  <si>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</si>
  <si>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</si>
  <si>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</si>
  <si>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</si>
  <si>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</si>
  <si>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</si>
  <si>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</si>
  <si>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</si>
  <si>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</si>
  <si>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</si>
  <si>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</si>
  <si>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</si>
  <si>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</si>
  <si>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</si>
  <si>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</si>
  <si>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</si>
  <si>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</si>
  <si>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</si>
  <si>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</si>
  <si>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</si>
  <si>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</si>
  <si>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</si>
  <si>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</si>
  <si>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</si>
  <si>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</si>
  <si>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</si>
  <si>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</si>
  <si>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</si>
  <si>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</si>
  <si>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</si>
  <si>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</si>
  <si>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</si>
  <si>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</si>
  <si>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</si>
  <si>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</si>
  <si>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</si>
  <si>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</si>
  <si>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</si>
  <si>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</si>
  <si>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</si>
  <si>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</si>
  <si>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</si>
  <si>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</si>
  <si>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</si>
  <si>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</si>
  <si>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</si>
  <si>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</si>
  <si>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</si>
  <si>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</si>
  <si>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</si>
  <si>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</si>
  <si>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</si>
  <si>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</si>
  <si>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</si>
  <si>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</si>
  <si>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</si>
  <si>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</si>
  <si>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</si>
  <si>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</si>
  <si>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</si>
  <si>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</si>
  <si>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</si>
  <si>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</si>
  <si>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</si>
  <si>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</si>
  <si>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</si>
  <si>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</si>
  <si>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</si>
  <si>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</si>
  <si>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</si>
  <si>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</si>
  <si>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</si>
  <si>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</si>
  <si>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</si>
  <si>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</si>
  <si>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</si>
  <si>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</si>
  <si>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</si>
  <si>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</si>
  <si>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</si>
  <si>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</si>
  <si>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</si>
  <si>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</si>
  <si>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</si>
  <si>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</si>
  <si>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</si>
  <si>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</si>
  <si>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</si>
  <si>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</si>
  <si>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</si>
  <si>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</si>
  <si>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</si>
  <si>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</si>
  <si>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</si>
  <si>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</si>
  <si>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</si>
  <si>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</si>
  <si>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</si>
  <si>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</si>
  <si>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</si>
  <si>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</si>
  <si>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</si>
  <si>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</si>
  <si>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</si>
  <si>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</si>
  <si>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</si>
  <si>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</si>
  <si>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</si>
  <si>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</si>
  <si>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</si>
  <si>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</si>
  <si>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</si>
  <si>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</si>
  <si>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</si>
  <si>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</si>
  <si>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</si>
  <si>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</si>
  <si>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</si>
  <si>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</si>
  <si>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</si>
  <si>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</si>
  <si>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</si>
  <si>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</si>
  <si>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</si>
  <si>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</si>
  <si>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</si>
  <si>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</si>
  <si>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</si>
  <si>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</si>
  <si>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</si>
  <si>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</si>
  <si>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</si>
  <si>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</si>
  <si>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</si>
  <si>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</si>
  <si>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</si>
  <si>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</si>
  <si>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</si>
  <si>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</si>
  <si>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</si>
  <si>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</si>
  <si>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</si>
  <si>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</si>
  <si>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</si>
  <si>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</si>
  <si>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</si>
  <si>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</si>
  <si>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</si>
  <si>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</si>
  <si>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</si>
  <si>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</si>
  <si>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</si>
  <si>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</si>
  <si>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</si>
  <si>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</si>
  <si>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</si>
  <si>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</si>
  <si>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</si>
  <si>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</si>
  <si>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</si>
  <si>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</si>
  <si>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</si>
  <si>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</si>
  <si>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</si>
  <si>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</si>
  <si>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</si>
  <si>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</si>
  <si>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</si>
  <si>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</si>
  <si>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</si>
  <si>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</si>
  <si>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</si>
  <si>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</si>
  <si>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</si>
  <si>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</si>
  <si>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</si>
  <si>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</si>
  <si>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</si>
  <si>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</si>
  <si>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</si>
  <si>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</si>
  <si>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</si>
  <si>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</si>
  <si>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</si>
  <si>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</si>
  <si>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</si>
  <si>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</si>
  <si>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</si>
  <si>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</si>
  <si>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</si>
  <si>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</si>
  <si>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</si>
  <si>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</si>
  <si>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</si>
  <si>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</si>
  <si>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</si>
  <si>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</si>
  <si>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</si>
  <si>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</si>
  <si>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</si>
  <si>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</si>
  <si>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</si>
  <si>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</si>
  <si>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</si>
  <si>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</si>
  <si>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</si>
  <si>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</si>
  <si>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</si>
  <si>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</si>
  <si>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</si>
  <si>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</si>
  <si>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</si>
  <si>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</si>
  <si>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</si>
  <si>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</si>
  <si>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</si>
  <si>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</si>
  <si>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</si>
  <si>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</si>
  <si>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</si>
  <si>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</si>
  <si>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</si>
  <si>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</si>
  <si>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</si>
  <si>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</si>
  <si>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</si>
  <si>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</si>
  <si>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</si>
  <si>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</si>
  <si>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</si>
  <si>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</si>
  <si>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</si>
  <si>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</si>
  <si>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</si>
  <si>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</si>
  <si>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</si>
  <si>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</si>
  <si>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</si>
  <si>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</si>
  <si>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</si>
  <si>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</si>
  <si>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</si>
  <si>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</si>
  <si>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</si>
  <si>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</si>
  <si>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</si>
  <si>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</si>
  <si>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</si>
  <si>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</si>
  <si>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</si>
  <si>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</si>
  <si>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</si>
  <si>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</si>
  <si>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</si>
  <si>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</si>
  <si>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</si>
  <si>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</si>
  <si>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</si>
  <si>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</si>
  <si>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</si>
  <si>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</si>
  <si>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</si>
  <si>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</si>
  <si>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</si>
  <si>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</si>
  <si>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</si>
  <si>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</si>
  <si>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</si>
  <si>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</si>
  <si>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</si>
  <si>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</si>
  <si>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</si>
  <si>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</si>
  <si>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</si>
  <si>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</si>
  <si>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</si>
  <si>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</si>
  <si>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</si>
  <si>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</si>
  <si>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</si>
  <si>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</si>
  <si>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</si>
  <si>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</si>
  <si>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</si>
  <si>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</si>
  <si>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</si>
  <si>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</si>
  <si>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</si>
  <si>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</si>
  <si>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</si>
  <si>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</si>
  <si>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</si>
  <si>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</si>
  <si>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</si>
  <si>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</si>
  <si>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</si>
  <si>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</si>
  <si>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</si>
  <si>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</si>
  <si>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</si>
  <si>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</si>
  <si>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</si>
  <si>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</si>
  <si>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</si>
  <si>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</si>
  <si>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</si>
  <si>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</si>
  <si>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</si>
  <si>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</si>
  <si>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</si>
  <si>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</si>
  <si>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</si>
  <si>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</si>
  <si>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</si>
  <si>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</si>
  <si>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</si>
  <si>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</si>
  <si>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</si>
  <si>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</si>
  <si>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</si>
  <si>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</si>
  <si>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</si>
  <si>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</si>
  <si>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</si>
  <si>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</si>
  <si>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</si>
  <si>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</si>
  <si>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</si>
  <si>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</si>
  <si>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</si>
  <si>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</si>
  <si>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</si>
  <si>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</si>
  <si>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</si>
  <si>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</si>
  <si>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</si>
  <si>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</si>
  <si>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</si>
  <si>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</si>
  <si>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</si>
  <si>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</si>
  <si>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</si>
  <si>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</si>
  <si>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</si>
  <si>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</si>
  <si>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</si>
  <si>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</si>
  <si>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</si>
  <si>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</si>
  <si>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</si>
  <si>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</si>
  <si>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</si>
  <si>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</si>
  <si>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</si>
  <si>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</si>
  <si>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</si>
  <si>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</si>
  <si>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</si>
  <si>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</si>
  <si>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</si>
  <si>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</si>
  <si>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</si>
  <si>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</si>
  <si>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</si>
  <si>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</si>
  <si>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</si>
  <si>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</si>
  <si>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</si>
  <si>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</si>
  <si>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</si>
  <si>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</si>
  <si>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</si>
  <si>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</si>
  <si>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</si>
  <si>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</si>
  <si>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</si>
  <si>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</si>
  <si>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</si>
  <si>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</si>
  <si>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</si>
  <si>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</si>
  <si>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</si>
  <si>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</si>
  <si>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</si>
  <si>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</si>
  <si>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</si>
  <si>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</si>
  <si>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</si>
  <si>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</si>
  <si>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</si>
  <si>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</si>
  <si>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</si>
  <si>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</si>
  <si>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</si>
  <si>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</si>
  <si>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</si>
  <si>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</si>
  <si>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</si>
  <si>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</si>
  <si>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</si>
  <si>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</si>
  <si>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</si>
  <si>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</si>
  <si>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</si>
  <si>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</si>
  <si>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</si>
  <si>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</si>
  <si>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</si>
  <si>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</si>
  <si>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</si>
  <si>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</si>
  <si>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</si>
  <si>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</si>
  <si>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</si>
  <si>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</si>
  <si>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</si>
  <si>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</si>
  <si>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</si>
  <si>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</si>
  <si>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</si>
  <si>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</si>
  <si>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</si>
  <si>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</si>
  <si>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</si>
  <si>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</si>
  <si>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</si>
  <si>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</si>
  <si>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</si>
  <si>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</si>
  <si>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</si>
  <si>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</si>
  <si>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</si>
  <si>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</si>
  <si>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</si>
  <si>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</si>
  <si>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</si>
  <si>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</si>
  <si>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</si>
  <si>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</si>
  <si>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</si>
  <si>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</si>
  <si>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</si>
  <si>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</si>
  <si>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</si>
  <si>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</si>
  <si>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</si>
  <si>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</si>
  <si>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</si>
  <si>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</si>
  <si>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</si>
  <si>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</si>
  <si>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</si>
  <si>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</si>
  <si>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</si>
  <si>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</si>
  <si>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</si>
  <si>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</si>
  <si>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</si>
  <si>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</si>
  <si>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</si>
  <si>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</si>
  <si>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</si>
  <si>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</si>
  <si>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</si>
  <si>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</si>
  <si>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</si>
  <si>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</si>
  <si>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</si>
  <si>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</si>
  <si>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</si>
  <si>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</si>
  <si>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</si>
  <si>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</si>
  <si>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</si>
  <si>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</si>
  <si>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</si>
  <si>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</si>
  <si>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</si>
  <si>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</si>
  <si>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</si>
  <si>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</si>
  <si>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</si>
  <si>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</si>
  <si>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</si>
  <si>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</si>
  <si>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</si>
  <si>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</si>
  <si>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</si>
  <si>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</si>
  <si>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</si>
  <si>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</si>
  <si>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</si>
  <si>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</si>
  <si>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</si>
  <si>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</si>
  <si>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</si>
  <si>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</si>
  <si>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</si>
  <si>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</si>
  <si>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</si>
  <si>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</si>
  <si>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</si>
  <si>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</si>
  <si>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</si>
  <si>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</si>
  <si>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</si>
  <si>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</si>
  <si>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</si>
  <si>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</si>
  <si>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</si>
  <si>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</si>
  <si>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</si>
  <si>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</si>
  <si>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</si>
  <si>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</si>
  <si>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</si>
  <si>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</si>
  <si>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</si>
  <si>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</si>
  <si>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</si>
  <si>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</si>
  <si>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</si>
  <si>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</si>
  <si>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</si>
  <si>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</si>
  <si>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</si>
  <si>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</si>
  <si>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</si>
  <si>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</si>
  <si>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</si>
  <si>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</si>
  <si>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</si>
  <si>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</si>
  <si>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</si>
  <si>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</si>
  <si>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</si>
  <si>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</si>
  <si>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</si>
  <si>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</si>
  <si>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</si>
  <si>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</si>
  <si>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</si>
  <si>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</si>
  <si>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</si>
  <si>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</si>
  <si>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</si>
  <si>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</si>
  <si>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</si>
  <si>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</si>
  <si>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</si>
  <si>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</si>
  <si>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</si>
  <si>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</si>
  <si>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</si>
  <si>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</si>
  <si>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</si>
  <si>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</si>
  <si>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</si>
  <si>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</si>
  <si>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</si>
  <si>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</si>
  <si>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</si>
  <si>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</si>
  <si>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</si>
  <si>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</si>
  <si>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</si>
  <si>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</si>
  <si>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</si>
  <si>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</si>
  <si>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</si>
  <si>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</si>
  <si>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</si>
  <si>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</si>
  <si>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</si>
  <si>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</si>
  <si>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</si>
  <si>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</si>
  <si>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</si>
  <si>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</si>
  <si>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</si>
  <si>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</si>
  <si>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</si>
  <si>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</si>
  <si>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</si>
  <si>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</si>
  <si>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</si>
  <si>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</si>
  <si>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</si>
  <si>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</si>
  <si>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</si>
  <si>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</si>
  <si>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</si>
  <si>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</si>
  <si>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</si>
  <si>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</si>
  <si>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</si>
  <si>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</si>
  <si>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</si>
  <si>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</si>
  <si>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</si>
  <si>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</si>
  <si>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</si>
  <si>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</si>
  <si>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</si>
  <si>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</si>
  <si>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</si>
  <si>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</si>
  <si>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</si>
  <si>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</si>
  <si>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</si>
  <si>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</si>
  <si>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</si>
  <si>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</si>
  <si>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</si>
  <si>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</si>
  <si>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</si>
  <si>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</si>
  <si>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</si>
  <si>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</si>
  <si>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</si>
  <si>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</si>
  <si>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</si>
  <si>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</si>
  <si>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</si>
  <si>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</si>
  <si>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</si>
  <si>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</si>
  <si>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</si>
  <si>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</si>
  <si>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</si>
  <si>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</si>
  <si>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</si>
  <si>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</si>
  <si>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</si>
  <si>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</si>
  <si>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</si>
  <si>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</si>
  <si>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</si>
  <si>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</si>
  <si>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</si>
  <si>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</si>
  <si>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</si>
  <si>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</si>
  <si>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</si>
  <si>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</si>
  <si>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</si>
  <si>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</si>
  <si>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</si>
  <si>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</si>
  <si>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</si>
  <si>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</si>
  <si>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</si>
  <si>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</si>
  <si>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</si>
  <si>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</si>
  <si>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</si>
  <si>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</si>
  <si>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</si>
  <si>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</si>
  <si>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</si>
  <si>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</si>
  <si>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</si>
  <si>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</si>
  <si>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</si>
  <si>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</si>
  <si>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</si>
  <si>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</si>
  <si>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</si>
  <si>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</si>
  <si>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</si>
  <si>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</si>
  <si>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</si>
  <si>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</si>
  <si>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</si>
  <si>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</si>
  <si>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</si>
  <si>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</si>
  <si>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</si>
  <si>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</si>
  <si>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</si>
  <si>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</si>
  <si>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</si>
  <si>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</si>
  <si>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</si>
  <si>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</si>
  <si>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</si>
  <si>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</si>
  <si>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</si>
  <si>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</si>
  <si>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</si>
  <si>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</si>
  <si>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</si>
  <si>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</si>
  <si>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</si>
  <si>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</si>
  <si>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</si>
  <si>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</si>
  <si>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</si>
  <si>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</si>
  <si>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</si>
  <si>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</si>
  <si>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</si>
  <si>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</si>
  <si>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</si>
  <si>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</si>
  <si>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</si>
  <si>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</si>
  <si>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</si>
  <si>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</si>
  <si>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</si>
  <si>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</si>
  <si>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</si>
  <si>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</si>
  <si>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</si>
  <si>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</si>
  <si>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</si>
  <si>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</si>
  <si>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</si>
  <si>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</si>
  <si>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</si>
  <si>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</si>
  <si>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</si>
  <si>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</si>
  <si>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</si>
  <si>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</si>
  <si>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</si>
  <si>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</si>
  <si>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</si>
  <si>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</si>
  <si>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</si>
  <si>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</si>
  <si>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</si>
  <si>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</si>
  <si>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</si>
  <si>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</si>
  <si>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</si>
  <si>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</si>
  <si>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</si>
  <si>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</si>
  <si>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</si>
  <si>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</si>
  <si>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</si>
  <si>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</si>
  <si>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</si>
  <si>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</si>
  <si>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</si>
  <si>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</si>
  <si>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</si>
  <si>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</si>
  <si>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</si>
  <si>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</si>
  <si>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</si>
  <si>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</si>
  <si>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</si>
  <si>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</si>
  <si>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</si>
  <si>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</si>
  <si>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</si>
  <si>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</si>
  <si>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</si>
  <si>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</si>
  <si>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</si>
  <si>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</si>
  <si>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</si>
  <si>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</si>
  <si>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</si>
  <si>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</si>
  <si>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</si>
  <si>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</si>
  <si>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</si>
  <si>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</si>
  <si>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</si>
  <si>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</si>
  <si>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</si>
  <si>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</si>
  <si>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</si>
  <si>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</si>
  <si>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</si>
  <si>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</si>
  <si>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</si>
  <si>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</si>
  <si>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</si>
  <si>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</si>
  <si>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</si>
  <si>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</si>
  <si>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</si>
  <si>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</si>
  <si>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</si>
  <si>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</si>
  <si>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</si>
  <si>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</si>
  <si>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</si>
  <si>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</si>
  <si>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</si>
  <si>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</si>
  <si>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</si>
  <si>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</si>
  <si>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</si>
  <si>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</si>
  <si>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</si>
  <si>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</si>
  <si>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</si>
  <si>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</si>
  <si>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</si>
  <si>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</si>
  <si>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</si>
  <si>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</si>
  <si>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</si>
  <si>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</si>
  <si>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</si>
  <si>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</si>
  <si>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</si>
  <si>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</si>
  <si>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</si>
  <si>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</si>
  <si>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</si>
  <si>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</si>
  <si>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</si>
  <si>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</si>
  <si>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</si>
  <si>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</si>
  <si>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</si>
  <si>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</si>
  <si>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</si>
  <si>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</si>
  <si>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</si>
  <si>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</si>
  <si>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</si>
  <si>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</si>
  <si>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</si>
  <si>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</si>
  <si>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</si>
  <si>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</si>
  <si>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</si>
  <si>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</si>
  <si>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</si>
  <si>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</si>
  <si>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</si>
  <si>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</si>
  <si>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</si>
  <si>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</si>
  <si>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</si>
  <si>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</si>
  <si>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</si>
  <si>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</si>
  <si>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</si>
  <si>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</si>
  <si>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</si>
  <si>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</si>
  <si>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</si>
  <si>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</si>
  <si>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</si>
  <si>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</si>
  <si>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</si>
  <si>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</si>
  <si>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</si>
  <si>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</si>
  <si>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</si>
  <si>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</si>
  <si>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</si>
  <si>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</si>
  <si>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</si>
  <si>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</si>
  <si>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</si>
  <si>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</si>
  <si>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</si>
  <si>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</si>
  <si>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</si>
  <si>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</si>
  <si>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</si>
  <si>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</si>
  <si>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</si>
  <si>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</si>
  <si>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</si>
  <si>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</si>
  <si>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</si>
  <si>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</si>
  <si>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</si>
  <si>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</si>
  <si>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</si>
  <si>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</si>
  <si>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</si>
  <si>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</si>
  <si>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</si>
  <si>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</si>
  <si>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</si>
  <si>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</si>
  <si>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</si>
  <si>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</si>
  <si>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</si>
  <si>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</si>
  <si>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</si>
  <si>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</si>
  <si>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</si>
  <si>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</si>
  <si>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</si>
  <si>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</si>
  <si>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</si>
  <si>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</si>
  <si>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</si>
  <si>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</si>
  <si>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</si>
  <si>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</si>
  <si>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</si>
  <si>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</si>
  <si>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</si>
  <si>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</si>
  <si>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</si>
  <si>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</si>
  <si>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</si>
  <si>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</si>
  <si>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</si>
  <si>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</si>
  <si>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</si>
  <si>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</si>
  <si>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</si>
  <si>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</si>
  <si>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</si>
  <si>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</si>
  <si>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</si>
  <si>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</si>
  <si>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</si>
  <si>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</si>
  <si>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</si>
  <si>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</si>
  <si>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</si>
  <si>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</si>
  <si>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</si>
  <si>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</si>
  <si>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</si>
  <si>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</si>
  <si>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</si>
  <si>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</si>
  <si>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</si>
  <si>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</si>
  <si>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</si>
  <si>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</si>
  <si>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</si>
  <si>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</si>
  <si>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</si>
  <si>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</si>
  <si>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</si>
  <si>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</si>
  <si>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</si>
  <si>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</si>
  <si>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</si>
  <si>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</si>
  <si>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</si>
  <si>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</si>
  <si>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</si>
  <si>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</si>
  <si>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</si>
  <si>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</si>
  <si>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</si>
  <si>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</si>
  <si>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</si>
  <si>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</si>
  <si>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</si>
  <si>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</si>
  <si>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</si>
  <si>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</si>
  <si>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</si>
  <si>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</si>
  <si>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</si>
  <si>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</si>
  <si>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</si>
  <si>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</si>
  <si>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</si>
  <si>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</si>
  <si>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</si>
  <si>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</si>
  <si>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</si>
  <si>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</si>
  <si>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</si>
  <si>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</si>
  <si>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</si>
  <si>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</si>
  <si>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</si>
  <si>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</si>
  <si>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</si>
  <si>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</si>
  <si>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</si>
  <si>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</si>
  <si>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</si>
  <si>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</si>
  <si>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</si>
  <si>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</si>
  <si>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</si>
  <si>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</si>
  <si>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</si>
  <si>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</si>
  <si>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</si>
  <si>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</si>
  <si>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</si>
  <si>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</si>
  <si>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</si>
  <si>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</si>
  <si>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</si>
  <si>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</si>
  <si>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</si>
  <si>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</si>
  <si>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</si>
  <si>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</si>
  <si>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</si>
  <si>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</si>
  <si>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</si>
  <si>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</si>
  <si>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</si>
  <si>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</si>
  <si>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</si>
  <si>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</si>
  <si>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</si>
  <si>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</si>
  <si>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</si>
  <si>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</si>
  <si>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</si>
  <si>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</si>
  <si>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</si>
  <si>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</si>
  <si>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</si>
  <si>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</si>
  <si>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</si>
  <si>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</si>
  <si>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</si>
  <si>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</si>
  <si>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</si>
  <si>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</si>
  <si>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</si>
  <si>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</si>
  <si>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</si>
  <si>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</si>
  <si>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</si>
  <si>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</si>
  <si>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</si>
  <si>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</si>
  <si>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</si>
  <si>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</si>
  <si>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</si>
  <si>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</si>
  <si>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</si>
  <si>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</si>
  <si>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</si>
  <si>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</si>
  <si>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</si>
  <si>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</si>
  <si>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</si>
  <si>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</si>
  <si>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</si>
  <si>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</si>
  <si>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</si>
  <si>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</si>
  <si>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</si>
  <si>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</si>
  <si>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</si>
  <si>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</si>
  <si>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</si>
  <si>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</si>
  <si>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</si>
  <si>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</si>
  <si>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</si>
  <si>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</si>
  <si>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</si>
  <si>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</si>
  <si>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</si>
  <si>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</si>
  <si>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</si>
  <si>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</si>
  <si>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</si>
  <si>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</si>
  <si>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</si>
  <si>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</si>
  <si>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</si>
  <si>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</si>
  <si>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</si>
  <si>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</si>
  <si>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</si>
  <si>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</si>
  <si>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</si>
  <si>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</si>
  <si>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</si>
  <si>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</si>
  <si>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</si>
  <si>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</si>
  <si>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</si>
  <si>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</si>
  <si>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</si>
  <si>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</si>
  <si>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</si>
  <si>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</si>
  <si>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</si>
  <si>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</si>
  <si>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</si>
  <si>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</si>
  <si>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</si>
  <si>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</si>
  <si>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</si>
  <si>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</si>
  <si>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</si>
  <si>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</si>
  <si>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</si>
  <si>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</si>
  <si>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</si>
  <si>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</si>
  <si>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</si>
  <si>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</si>
  <si>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</si>
  <si>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</si>
  <si>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</si>
  <si>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</si>
  <si>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</si>
  <si>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</si>
  <si>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</si>
  <si>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</si>
  <si>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</si>
  <si>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</si>
  <si>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</si>
  <si>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</si>
  <si>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</si>
  <si>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</si>
  <si>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</si>
  <si>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</si>
  <si>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</si>
  <si>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</si>
  <si>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</si>
  <si>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</si>
  <si>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</si>
  <si>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</si>
  <si>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</si>
  <si>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</si>
  <si>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</si>
  <si>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</si>
  <si>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</si>
  <si>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</si>
  <si>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</si>
  <si>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</si>
  <si>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</si>
  <si>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</si>
  <si>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</si>
  <si>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</si>
  <si>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</si>
  <si>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</si>
  <si>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</si>
  <si>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</si>
  <si>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</si>
  <si>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</si>
  <si>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</si>
  <si>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</si>
  <si>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</si>
  <si>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</si>
  <si>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</si>
  <si>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</si>
  <si>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</si>
  <si>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</si>
  <si>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</si>
  <si>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</si>
  <si>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</si>
  <si>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</si>
  <si>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</si>
  <si>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</si>
  <si>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</si>
  <si>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</si>
  <si>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</si>
  <si>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</si>
  <si>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</si>
  <si>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</si>
  <si>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</si>
  <si>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</si>
  <si>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</si>
  <si>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</si>
  <si>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</si>
  <si>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</si>
  <si>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</si>
  <si>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</si>
  <si>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</si>
  <si>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</si>
  <si>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</si>
  <si>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</si>
  <si>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</si>
  <si>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</si>
  <si>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</si>
  <si>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</si>
  <si>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</si>
  <si>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</si>
  <si>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</si>
  <si>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</si>
  <si>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</si>
  <si>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</si>
  <si>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</si>
  <si>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</si>
  <si>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</si>
  <si>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</si>
  <si>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</si>
  <si>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</si>
  <si>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</si>
  <si>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</si>
  <si>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</si>
  <si>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</si>
  <si>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</si>
  <si>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</si>
  <si>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</si>
  <si>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</si>
  <si>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</si>
  <si>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</si>
  <si>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</si>
  <si>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</si>
  <si>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</si>
  <si>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</si>
  <si>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</si>
  <si>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</si>
  <si>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</si>
  <si>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</si>
  <si>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</si>
  <si>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</si>
  <si>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</si>
  <si>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</si>
  <si>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</si>
  <si>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</si>
  <si>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</si>
  <si>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</si>
  <si>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</si>
  <si>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</si>
  <si>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</si>
  <si>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</si>
  <si>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</si>
  <si>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</si>
  <si>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</si>
  <si>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</si>
  <si>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</si>
  <si>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</si>
  <si>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</si>
  <si>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</si>
  <si>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</si>
  <si>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</si>
  <si>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</si>
  <si>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</si>
  <si>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</si>
  <si>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</si>
  <si>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</si>
  <si>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</si>
  <si>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</si>
  <si>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</si>
  <si>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</si>
  <si>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</si>
  <si>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</si>
  <si>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</si>
  <si>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</si>
  <si>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</si>
  <si>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</si>
  <si>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</si>
  <si>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</si>
  <si>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</si>
  <si>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</si>
  <si>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</si>
  <si>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</si>
  <si>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</si>
  <si>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</si>
  <si>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</si>
  <si>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</si>
  <si>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</si>
  <si>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</si>
  <si>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</si>
  <si>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</si>
  <si>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</si>
  <si>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</si>
  <si>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</si>
  <si>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</si>
  <si>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</si>
  <si>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</si>
  <si>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</si>
  <si>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</si>
  <si>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</si>
  <si>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</si>
  <si>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</si>
  <si>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</si>
  <si>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</si>
  <si>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</si>
  <si>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</si>
  <si>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</si>
  <si>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</si>
  <si>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</si>
  <si>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</si>
  <si>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</si>
  <si>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</si>
  <si>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</si>
  <si>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</si>
  <si>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</si>
  <si>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</si>
  <si>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</si>
  <si>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</si>
  <si>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</si>
  <si>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</si>
  <si>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</si>
  <si>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</si>
  <si>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</si>
  <si>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</si>
  <si>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</si>
  <si>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</si>
  <si>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</si>
  <si>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</si>
  <si>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</si>
  <si>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</si>
  <si>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</si>
  <si>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</si>
  <si>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</si>
  <si>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</si>
  <si>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</si>
  <si>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</si>
  <si>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</si>
  <si>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</si>
  <si>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</si>
  <si>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</si>
  <si>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</si>
  <si>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</si>
  <si>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</si>
  <si>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</si>
  <si>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</si>
  <si>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</si>
  <si>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</si>
  <si>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</si>
  <si>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</si>
  <si>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</si>
  <si>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</si>
  <si>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</si>
  <si>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</si>
  <si>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</si>
  <si>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</si>
  <si>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</si>
  <si>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</si>
  <si>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</si>
  <si>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</si>
  <si>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</si>
  <si>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</si>
  <si>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</si>
  <si>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</si>
  <si>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</si>
  <si>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</si>
  <si>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</si>
  <si>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</si>
  <si>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</si>
  <si>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</si>
  <si>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</si>
  <si>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</si>
  <si>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</si>
  <si>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</si>
  <si>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</si>
  <si>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</si>
  <si>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</si>
  <si>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</si>
  <si>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</si>
  <si>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</si>
  <si>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</si>
  <si>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</si>
  <si>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</si>
  <si>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</si>
  <si>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</si>
  <si>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</si>
  <si>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</si>
  <si>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</si>
  <si>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</si>
  <si>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</si>
  <si>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</si>
  <si>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</si>
  <si>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</si>
  <si>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</si>
  <si>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</si>
  <si>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</si>
  <si>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</si>
  <si>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</si>
  <si>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</si>
  <si>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</si>
  <si>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</si>
  <si>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</si>
  <si>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</si>
  <si>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</si>
  <si>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</si>
  <si>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</si>
  <si>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</si>
  <si>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</si>
  <si>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</si>
  <si>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</si>
  <si>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</si>
  <si>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</si>
  <si>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</si>
  <si>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</si>
  <si>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</si>
  <si>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</si>
  <si>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</si>
  <si>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</si>
  <si>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</si>
  <si>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</si>
  <si>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</si>
  <si>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</si>
  <si>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</si>
  <si>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</si>
  <si>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</si>
  <si>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</si>
  <si>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</si>
  <si>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</si>
  <si>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</si>
  <si>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</si>
  <si>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</si>
  <si>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</si>
  <si>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</si>
  <si>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</si>
  <si>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</si>
  <si>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</si>
  <si>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</si>
  <si>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</si>
  <si>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</si>
  <si>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</si>
  <si>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</si>
  <si>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</si>
  <si>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</si>
  <si>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</si>
  <si>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</si>
  <si>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</si>
  <si>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</si>
  <si>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</si>
  <si>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</si>
  <si>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</si>
  <si>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</si>
  <si>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</si>
  <si>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</si>
  <si>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</si>
  <si>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</si>
  <si>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</si>
  <si>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</si>
  <si>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</si>
  <si>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</si>
  <si>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</si>
  <si>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</si>
  <si>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</si>
  <si>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</si>
  <si>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</si>
  <si>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</si>
  <si>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</si>
  <si>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</si>
  <si>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</si>
  <si>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</si>
  <si>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</si>
  <si>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</si>
  <si>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</si>
  <si>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</si>
  <si>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</si>
  <si>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</si>
  <si>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</si>
  <si>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</si>
  <si>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</si>
  <si>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</si>
  <si>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</si>
  <si>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</si>
  <si>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</si>
  <si>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</si>
  <si>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</si>
  <si>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</si>
  <si>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</si>
  <si>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</si>
  <si>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</si>
  <si>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</si>
  <si>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</si>
  <si>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</si>
  <si>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</si>
  <si>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</si>
  <si>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</si>
  <si>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</si>
  <si>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</si>
  <si>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</si>
  <si>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</si>
  <si>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</si>
  <si>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</si>
  <si>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</si>
  <si>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</si>
  <si>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</si>
  <si>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</si>
  <si>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</si>
  <si>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</si>
  <si>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</si>
  <si>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</si>
  <si>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</si>
  <si>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</si>
  <si>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</si>
  <si>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</si>
  <si>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</si>
  <si>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</si>
  <si>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</si>
  <si>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</si>
  <si>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</si>
  <si>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</si>
  <si>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</si>
  <si>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</si>
  <si>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</si>
  <si>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</si>
  <si>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</si>
  <si>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</si>
  <si>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</si>
  <si>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</si>
  <si>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</si>
  <si>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</si>
  <si>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</si>
  <si>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</si>
  <si>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</si>
  <si>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</si>
  <si>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</si>
  <si>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</si>
  <si>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</si>
  <si>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</si>
  <si>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</si>
  <si>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</si>
  <si>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</si>
  <si>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</si>
  <si>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</si>
  <si>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</si>
  <si>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</si>
  <si>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</si>
  <si>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</si>
  <si>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</si>
  <si>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</si>
  <si>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</si>
  <si>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</si>
  <si>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</si>
  <si>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</si>
  <si>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</si>
  <si>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</si>
  <si>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</si>
  <si>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</si>
  <si>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</si>
  <si>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</si>
  <si>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</si>
  <si>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</si>
  <si>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</si>
  <si>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</si>
  <si>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</si>
  <si>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</si>
  <si>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</si>
  <si>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</si>
  <si>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</si>
  <si>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</si>
  <si>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</si>
  <si>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</si>
  <si>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</si>
  <si>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</si>
  <si>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</si>
  <si>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</si>
  <si>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</si>
  <si>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</si>
  <si>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</si>
  <si>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</si>
  <si>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</si>
  <si>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</si>
  <si>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</si>
  <si>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</si>
  <si>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</si>
  <si>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</si>
  <si>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</si>
  <si>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</si>
  <si>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</si>
  <si>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</si>
  <si>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</si>
  <si>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</si>
  <si>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</si>
  <si>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</si>
  <si>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</si>
  <si>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</si>
  <si>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</si>
  <si>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</si>
  <si>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</si>
  <si>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</si>
  <si>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</si>
  <si>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</si>
  <si>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</si>
  <si>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</si>
  <si>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</si>
  <si>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</si>
  <si>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</si>
  <si>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</si>
  <si>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</si>
  <si>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</si>
  <si>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</si>
  <si>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</si>
  <si>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</si>
  <si>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</si>
  <si>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</si>
  <si>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</si>
  <si>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</si>
  <si>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</si>
  <si>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</si>
  <si>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</si>
  <si>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</si>
  <si>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</si>
  <si>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</si>
  <si>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</si>
  <si>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</si>
  <si>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</si>
  <si>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</si>
  <si>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</si>
  <si>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</si>
  <si>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</si>
  <si>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</si>
  <si>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</si>
  <si>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</si>
  <si>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</si>
  <si>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</si>
  <si>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</si>
  <si>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</si>
  <si>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</si>
  <si>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</si>
  <si>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</si>
  <si>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</si>
  <si>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</si>
  <si>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</si>
  <si>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</si>
  <si>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</si>
  <si>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</si>
  <si>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</si>
  <si>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</si>
  <si>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</si>
  <si>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</si>
  <si>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</si>
  <si>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</si>
  <si>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</si>
  <si>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</si>
  <si>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</si>
  <si>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</si>
  <si>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</si>
  <si>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</si>
  <si>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</si>
  <si>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</si>
  <si>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</si>
  <si>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</si>
  <si>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</si>
  <si>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</si>
  <si>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</si>
  <si>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</si>
  <si>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</si>
  <si>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</si>
  <si>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</si>
  <si>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</si>
  <si>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</si>
  <si>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</si>
  <si>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</si>
  <si>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</si>
  <si>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</si>
  <si>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</si>
  <si>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</si>
  <si>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</si>
  <si>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</si>
  <si>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</si>
  <si>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</si>
  <si>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</si>
  <si>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</si>
  <si>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</si>
  <si>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</si>
  <si>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</si>
  <si>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</si>
  <si>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</si>
  <si>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</si>
  <si>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</si>
  <si>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</si>
  <si>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</si>
  <si>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</si>
  <si>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</si>
  <si>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</si>
  <si>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</si>
  <si>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</si>
  <si>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</si>
  <si>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</si>
  <si>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</si>
  <si>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</si>
  <si>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</si>
  <si>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</si>
  <si>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</si>
  <si>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</si>
  <si>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</si>
  <si>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</si>
  <si>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</si>
  <si>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</si>
  <si>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</si>
  <si>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</si>
  <si>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</si>
  <si>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</si>
  <si>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</si>
  <si>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</si>
  <si>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</si>
  <si>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</si>
  <si>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</si>
  <si>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</si>
  <si>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</si>
  <si>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</si>
  <si>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</si>
  <si>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</si>
  <si>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</si>
  <si>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</si>
  <si>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</si>
  <si>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</si>
  <si>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</si>
  <si>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</si>
  <si>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</si>
  <si>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</si>
  <si>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</si>
  <si>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</si>
  <si>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</si>
  <si>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</si>
  <si>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</si>
  <si>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</si>
  <si>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</si>
  <si>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</si>
  <si>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</si>
  <si>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</si>
  <si>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</si>
  <si>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</si>
  <si>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</si>
  <si>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</si>
  <si>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</si>
  <si>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</si>
  <si>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</si>
  <si>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</si>
  <si>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</si>
  <si>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</si>
  <si>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</si>
  <si>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</si>
  <si>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</si>
  <si>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</si>
  <si>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</si>
  <si>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</si>
  <si>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</si>
  <si>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</si>
  <si>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</si>
  <si>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</si>
  <si>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</si>
  <si>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</si>
  <si>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</si>
  <si>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</si>
  <si>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</si>
  <si>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</si>
  <si>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</si>
  <si>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</si>
  <si>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</si>
  <si>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</si>
  <si>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</si>
  <si>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</si>
  <si>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</si>
  <si>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</si>
  <si>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</si>
  <si>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</si>
  <si>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</si>
  <si>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</si>
  <si>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</si>
  <si>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</si>
  <si>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</si>
  <si>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</si>
  <si>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</si>
  <si>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</si>
  <si>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</si>
  <si>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</si>
  <si>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</si>
  <si>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</si>
  <si>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</si>
  <si>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</si>
  <si>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</si>
  <si>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</si>
  <si>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</si>
  <si>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</si>
  <si>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</si>
  <si>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</si>
  <si>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</si>
  <si>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</si>
  <si>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</si>
  <si>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</si>
  <si>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</si>
  <si>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</si>
  <si>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</si>
  <si>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</si>
  <si>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</si>
  <si>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</si>
  <si>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</si>
  <si>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</si>
  <si>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</si>
  <si>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</si>
  <si>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</si>
  <si>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</si>
  <si>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</si>
  <si>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</si>
  <si>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</si>
  <si>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</si>
  <si>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</si>
  <si>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</si>
  <si>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</si>
  <si>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</si>
  <si>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</si>
  <si>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</si>
  <si>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</si>
  <si>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</si>
  <si>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</si>
  <si>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</si>
  <si>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</si>
  <si>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</si>
  <si>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</si>
  <si>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</si>
  <si>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</si>
  <si>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</si>
  <si>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</si>
  <si>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</si>
  <si>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</si>
  <si>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</si>
  <si>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</si>
  <si>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</si>
  <si>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</si>
  <si>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</si>
  <si>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</si>
  <si>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</si>
  <si>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</si>
  <si>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</si>
  <si>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</si>
  <si>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</si>
  <si>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</si>
  <si>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</si>
  <si>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</si>
  <si>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</si>
  <si>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</si>
  <si>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</si>
  <si>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</si>
  <si>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</si>
  <si>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</si>
  <si>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</si>
  <si>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</si>
  <si>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</si>
  <si>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</si>
  <si>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</si>
  <si>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</si>
  <si>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</si>
  <si>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</si>
  <si>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</si>
  <si>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</si>
  <si>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</si>
  <si>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</si>
  <si>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</si>
  <si>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</si>
  <si>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</si>
  <si>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</si>
  <si>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</si>
  <si>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</si>
  <si>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</si>
  <si>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</si>
  <si>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</si>
  <si>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</si>
  <si>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</si>
  <si>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</si>
  <si>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</si>
  <si>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</si>
  <si>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</si>
  <si>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</si>
  <si>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</si>
  <si>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</si>
  <si>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</si>
  <si>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</si>
  <si>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</si>
  <si>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</si>
  <si>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</si>
  <si>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</si>
  <si>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</si>
  <si>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</si>
  <si>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</si>
  <si>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</si>
  <si>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</si>
  <si>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</si>
  <si>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</si>
  <si>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</si>
  <si>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</si>
  <si>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</si>
  <si>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</si>
  <si>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</si>
  <si>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</si>
  <si>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</si>
  <si>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</si>
  <si>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</si>
  <si>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</si>
  <si>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</si>
  <si>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</si>
  <si>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</si>
  <si>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</si>
  <si>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</si>
  <si>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</si>
  <si>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</si>
  <si>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</si>
  <si>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</si>
  <si>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</si>
  <si>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</si>
  <si>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</si>
  <si>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</si>
  <si>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</si>
  <si>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</si>
  <si>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</si>
  <si>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</si>
  <si>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</si>
  <si>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</si>
  <si>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</si>
  <si>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</si>
  <si>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</si>
  <si>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</si>
  <si>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</si>
  <si>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</si>
  <si>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</si>
  <si>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</si>
  <si>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</si>
  <si>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</si>
  <si>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</si>
  <si>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</si>
  <si>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</si>
  <si>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</si>
  <si>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</si>
  <si>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</si>
  <si>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</si>
  <si>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</si>
  <si>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</si>
  <si>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</si>
  <si>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</si>
  <si>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</si>
  <si>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</si>
  <si>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</si>
  <si>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</si>
  <si>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</si>
  <si>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</si>
  <si>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</si>
  <si>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</si>
  <si>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</si>
  <si>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</si>
  <si>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</si>
  <si>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</si>
  <si>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</si>
  <si>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</si>
  <si>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</si>
  <si>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</si>
  <si>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</si>
  <si>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</si>
  <si>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</si>
  <si>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</si>
  <si>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</si>
  <si>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</si>
  <si>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</si>
  <si>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</si>
  <si>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</si>
  <si>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</si>
  <si>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</si>
  <si>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</si>
  <si>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</si>
  <si>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</si>
  <si>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</si>
  <si>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</si>
  <si>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</si>
  <si>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</si>
  <si>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</si>
  <si>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</si>
  <si>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</si>
  <si>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</si>
  <si>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</si>
  <si>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</si>
  <si>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</si>
  <si>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</si>
  <si>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</si>
  <si>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</si>
  <si>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</si>
  <si>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</si>
  <si>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</si>
  <si>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</si>
  <si>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</si>
  <si>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</si>
  <si>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</si>
  <si>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</si>
  <si>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</si>
  <si>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</si>
  <si>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</si>
  <si>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</si>
  <si>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</si>
  <si>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</si>
  <si>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</si>
  <si>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</si>
  <si>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</si>
  <si>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</si>
  <si>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</si>
  <si>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</si>
  <si>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</si>
  <si>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</si>
  <si>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</si>
  <si>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</si>
  <si>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</si>
  <si>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</si>
  <si>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</si>
  <si>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</si>
  <si>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</si>
  <si>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</si>
  <si>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</si>
  <si>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</si>
  <si>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</si>
  <si>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</si>
  <si>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</si>
  <si>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</si>
  <si>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</si>
  <si>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</si>
  <si>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</si>
  <si>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</si>
  <si>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</si>
  <si>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</si>
  <si>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</si>
  <si>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</si>
  <si>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</si>
  <si>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</si>
  <si>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</si>
  <si>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</si>
  <si>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</si>
  <si>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</si>
  <si>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</si>
  <si>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</si>
  <si>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</si>
  <si>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</si>
  <si>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</si>
  <si>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</si>
  <si>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</si>
  <si>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</si>
  <si>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</si>
  <si>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</si>
  <si>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</si>
  <si>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</si>
  <si>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</si>
  <si>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</si>
  <si>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</si>
  <si>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</si>
  <si>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</si>
  <si>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</si>
  <si>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</si>
  <si>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</si>
  <si>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</si>
  <si>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</si>
  <si>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</si>
  <si>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</si>
  <si>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</si>
  <si>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</si>
  <si>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</si>
  <si>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</si>
  <si>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</si>
  <si>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</si>
  <si>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</si>
  <si>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</si>
  <si>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</si>
  <si>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</si>
  <si>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</si>
  <si>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</si>
  <si>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</si>
  <si>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</si>
  <si>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</si>
  <si>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</si>
  <si>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</si>
  <si>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</si>
  <si>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</si>
  <si>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</si>
  <si>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</si>
  <si>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</si>
  <si>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</si>
  <si>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</si>
  <si>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</si>
  <si>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</si>
  <si>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</si>
  <si>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</si>
  <si>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</si>
  <si>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</si>
  <si>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</si>
  <si>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</si>
  <si>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</si>
  <si>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</si>
  <si>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</si>
  <si>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</si>
  <si>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</si>
  <si>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</si>
  <si>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</si>
  <si>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</si>
  <si>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</si>
  <si>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</si>
  <si>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</si>
  <si>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</si>
  <si>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</si>
  <si>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</si>
  <si>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</si>
  <si>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</si>
  <si>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</si>
  <si>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</si>
  <si>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</si>
  <si>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</si>
  <si>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</si>
  <si>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</si>
  <si>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</si>
  <si>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</si>
  <si>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</si>
  <si>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</si>
  <si>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</si>
  <si>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</si>
  <si>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</si>
  <si>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</si>
  <si>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</si>
  <si>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</si>
  <si>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</si>
  <si>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</si>
  <si>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</si>
  <si>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</si>
  <si>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</si>
  <si>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</si>
  <si>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</si>
  <si>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</si>
  <si>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</si>
  <si>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</si>
  <si>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</si>
  <si>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</si>
  <si>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</si>
  <si>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</si>
  <si>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</si>
  <si>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</si>
  <si>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</si>
  <si>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</si>
  <si>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</si>
  <si>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</si>
  <si>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</si>
  <si>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</si>
  <si>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</si>
  <si>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</si>
  <si>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</si>
  <si>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</si>
  <si>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</si>
  <si>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</si>
  <si>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</si>
  <si>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</si>
  <si>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</si>
  <si>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</si>
  <si>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</si>
  <si>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</si>
  <si>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</si>
  <si>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</si>
  <si>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</si>
  <si>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</si>
  <si>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</si>
  <si>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</si>
  <si>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</si>
  <si>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</si>
  <si>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</si>
  <si>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</si>
  <si>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</si>
  <si>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</si>
  <si>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</si>
  <si>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</si>
  <si>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</si>
  <si>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</si>
  <si>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</si>
  <si>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</si>
  <si>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</si>
  <si>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</si>
  <si>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</si>
  <si>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</si>
  <si>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</si>
  <si>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</si>
  <si>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</si>
  <si>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</si>
  <si>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</si>
  <si>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</si>
  <si>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</si>
  <si>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</si>
  <si>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</si>
  <si>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</si>
  <si>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</si>
  <si>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</si>
  <si>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</si>
  <si>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</si>
  <si>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</si>
  <si>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</si>
  <si>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</si>
  <si>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</si>
  <si>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</si>
  <si>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</si>
  <si>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</si>
  <si>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</si>
  <si>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</si>
  <si>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</si>
  <si>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</si>
  <si>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</si>
  <si>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</si>
  <si>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</si>
  <si>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</si>
  <si>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</si>
  <si>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</si>
  <si>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</si>
  <si>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</si>
  <si>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</si>
  <si>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</si>
  <si>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</si>
  <si>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</si>
  <si>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</si>
  <si>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</si>
  <si>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</si>
  <si>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</si>
  <si>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</si>
  <si>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</si>
  <si>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</si>
  <si>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</si>
  <si>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</si>
  <si>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</si>
  <si>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</si>
  <si>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</si>
  <si>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</si>
  <si>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</si>
  <si>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</si>
  <si>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</si>
  <si>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</si>
  <si>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</si>
  <si>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</si>
  <si>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</si>
  <si>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</si>
  <si>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</si>
  <si>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</si>
  <si>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</si>
  <si>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</si>
  <si>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</si>
  <si>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</si>
  <si>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</si>
  <si>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</si>
  <si>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</si>
  <si>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</si>
  <si>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</si>
  <si>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</si>
  <si>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</si>
  <si>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</si>
  <si>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</si>
  <si>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</si>
  <si>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</si>
  <si>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</si>
  <si>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</si>
  <si>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</si>
  <si>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</si>
  <si>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</si>
  <si>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</si>
  <si>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</si>
  <si>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</si>
  <si>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</si>
  <si>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</si>
  <si>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</si>
  <si>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</si>
  <si>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</si>
  <si>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</si>
  <si>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</si>
  <si>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</si>
  <si>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</si>
  <si>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</si>
  <si>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</si>
  <si>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</si>
  <si>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</si>
  <si>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</si>
  <si>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</si>
  <si>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</si>
  <si>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</si>
  <si>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</si>
  <si>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</si>
  <si>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</si>
  <si>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</si>
  <si>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</si>
  <si>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</si>
  <si>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</si>
  <si>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</si>
  <si>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</si>
  <si>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</si>
  <si>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</si>
  <si>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</si>
  <si>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</si>
  <si>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</si>
  <si>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</si>
  <si>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</si>
  <si>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</si>
  <si>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</si>
  <si>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</si>
  <si>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</si>
  <si>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</si>
  <si>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</si>
  <si>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</si>
  <si>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</si>
  <si>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</si>
  <si>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</si>
  <si>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</si>
  <si>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</si>
  <si>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</si>
  <si>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</si>
  <si>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</si>
  <si>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</si>
  <si>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</si>
  <si>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</si>
  <si>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</si>
  <si>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</si>
  <si>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</si>
  <si>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</si>
  <si>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</si>
  <si>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</si>
  <si>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</si>
  <si>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</si>
  <si>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</si>
  <si>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</si>
  <si>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</si>
  <si>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</si>
  <si>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</si>
  <si>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</si>
  <si>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</si>
  <si>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</si>
  <si>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</si>
  <si>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</si>
  <si>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</si>
  <si>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</si>
  <si>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</si>
  <si>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</si>
  <si>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</si>
  <si>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</si>
  <si>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</si>
  <si>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</si>
  <si>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</si>
  <si>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</si>
  <si>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</si>
  <si>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</si>
  <si>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</si>
  <si>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</si>
  <si>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</si>
  <si>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</si>
  <si>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</si>
  <si>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</si>
  <si>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</si>
  <si>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</si>
  <si>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</si>
  <si>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</si>
  <si>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</si>
  <si>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</si>
  <si>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</si>
  <si>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</si>
  <si>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</si>
  <si>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</si>
  <si>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</si>
  <si>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</si>
  <si>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</si>
  <si>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</si>
  <si>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</si>
  <si>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</si>
  <si>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</si>
  <si>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</si>
  <si>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</si>
  <si>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</si>
  <si>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</si>
  <si>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</si>
  <si>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</si>
  <si>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</si>
  <si>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</si>
  <si>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</si>
  <si>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</si>
  <si>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</si>
  <si>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</si>
  <si>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</si>
  <si>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</si>
  <si>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</si>
  <si>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</si>
  <si>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</si>
  <si>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</si>
  <si>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</si>
  <si>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</si>
  <si>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</si>
  <si>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</si>
  <si>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</si>
  <si>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</si>
  <si>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</si>
  <si>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</si>
  <si>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</si>
  <si>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</si>
  <si>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</si>
  <si>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</si>
  <si>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</si>
  <si>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</si>
  <si>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</si>
  <si>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</si>
  <si>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</si>
  <si>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</si>
  <si>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</si>
  <si>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</si>
  <si>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</si>
  <si>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</si>
  <si>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</si>
  <si>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</si>
  <si>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</si>
  <si>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</si>
  <si>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</si>
  <si>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</si>
  <si>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</si>
  <si>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</si>
  <si>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</si>
  <si>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</si>
  <si>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</si>
  <si>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</si>
  <si>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</si>
  <si>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</si>
  <si>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</si>
  <si>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</si>
  <si>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</si>
  <si>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</si>
  <si>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</si>
  <si>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</si>
  <si>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</si>
  <si>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</si>
  <si>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</si>
  <si>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</si>
  <si>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</si>
  <si>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</si>
  <si>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</si>
  <si>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</si>
  <si>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</si>
  <si>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</si>
  <si>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</si>
  <si>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</si>
  <si>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</si>
  <si>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</si>
  <si>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</si>
  <si>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</si>
  <si>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</si>
  <si>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</si>
  <si>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</si>
  <si>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</si>
  <si>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</si>
  <si>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</si>
  <si>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</si>
  <si>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</si>
  <si>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</si>
  <si>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</si>
  <si>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</si>
  <si>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</si>
  <si>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</si>
  <si>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</si>
  <si>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</si>
  <si>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</si>
  <si>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</si>
  <si>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</si>
  <si>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</si>
  <si>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</si>
  <si>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</si>
  <si>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</si>
  <si>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</si>
  <si>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</si>
  <si>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</si>
  <si>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</si>
  <si>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</si>
  <si>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</si>
  <si>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</si>
  <si>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</si>
  <si>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</si>
  <si>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</si>
  <si>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</si>
  <si>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</si>
  <si>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</si>
  <si>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</si>
  <si>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</si>
  <si>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</si>
  <si>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</si>
  <si>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</si>
  <si>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</si>
  <si>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</si>
  <si>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</si>
  <si>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</si>
  <si>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</si>
  <si>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</si>
  <si>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</si>
  <si>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</si>
  <si>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</si>
  <si>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</si>
  <si>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</si>
  <si>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</si>
  <si>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</si>
  <si>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</si>
  <si>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</si>
  <si>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</si>
  <si>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</si>
  <si>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</si>
  <si>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</si>
  <si>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</si>
  <si>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</si>
  <si>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</si>
  <si>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</si>
  <si>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</si>
  <si>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</si>
  <si>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</si>
  <si>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</si>
  <si>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</si>
  <si>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</si>
  <si>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</si>
  <si>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</si>
  <si>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</si>
  <si>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</si>
  <si>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</si>
  <si>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</si>
  <si>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</si>
  <si>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</si>
  <si>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</si>
  <si>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</si>
  <si>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</si>
  <si>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</si>
  <si>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</si>
  <si>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</si>
  <si>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</si>
  <si>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</si>
  <si>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</si>
  <si>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</si>
  <si>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</si>
  <si>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</si>
  <si>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</si>
  <si>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</si>
  <si>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</si>
  <si>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</si>
  <si>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</si>
  <si>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</si>
  <si>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</si>
  <si>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</si>
  <si>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</si>
  <si>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</si>
  <si>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</si>
  <si>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</si>
  <si>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</si>
  <si>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</si>
  <si>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</si>
  <si>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</si>
  <si>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</si>
  <si>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</si>
  <si>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</si>
  <si>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</si>
  <si>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</si>
  <si>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</si>
  <si>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</si>
  <si>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</si>
  <si>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</si>
  <si>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</si>
  <si>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</si>
  <si>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</si>
  <si>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</si>
  <si>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</si>
  <si>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</si>
  <si>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</si>
  <si>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</si>
  <si>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</si>
  <si>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</si>
  <si>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</si>
  <si>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</si>
  <si>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</si>
  <si>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</si>
  <si>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</si>
  <si>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</si>
  <si>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</si>
  <si>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</si>
  <si>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</si>
  <si>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</si>
  <si>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</si>
  <si>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</si>
  <si>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</si>
  <si>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</si>
  <si>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</si>
  <si>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</si>
  <si>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</si>
  <si>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</si>
  <si>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</si>
  <si>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</si>
  <si>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</si>
  <si>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</si>
  <si>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</si>
  <si>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</si>
  <si>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</si>
  <si>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</si>
  <si>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</si>
  <si>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</si>
  <si>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</si>
  <si>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</si>
  <si>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</si>
  <si>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</si>
  <si>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</si>
  <si>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</si>
  <si>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</si>
  <si>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</si>
  <si>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</si>
  <si>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</si>
  <si>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</si>
  <si>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</si>
  <si>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</si>
  <si>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</si>
  <si>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</si>
  <si>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</si>
  <si>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</si>
  <si>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</si>
  <si>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</si>
  <si>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</si>
  <si>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</si>
  <si>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</si>
  <si>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</si>
  <si>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</si>
  <si>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</si>
  <si>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</si>
  <si>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</si>
  <si>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</si>
  <si>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</si>
  <si>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</si>
  <si>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</si>
  <si>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</si>
  <si>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</si>
  <si>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</si>
  <si>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</si>
  <si>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</si>
  <si>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</si>
  <si>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</si>
  <si>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</si>
  <si>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</si>
  <si>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</si>
  <si>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</si>
  <si>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</si>
  <si>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</si>
  <si>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</si>
  <si>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</si>
  <si>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</si>
  <si>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</si>
  <si>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</si>
  <si>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</si>
  <si>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</si>
  <si>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</si>
  <si>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</si>
  <si>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</si>
  <si>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</si>
  <si>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</si>
  <si>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</si>
  <si>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</si>
  <si>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</si>
  <si>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</si>
  <si>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</si>
  <si>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</si>
  <si>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</si>
  <si>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</si>
  <si>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</si>
  <si>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</si>
  <si>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</si>
  <si>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</si>
  <si>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</si>
  <si>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</si>
  <si>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</si>
  <si>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</si>
  <si>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</si>
  <si>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</si>
  <si>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</si>
  <si>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</si>
  <si>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</si>
  <si>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</si>
  <si>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</si>
  <si>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</si>
  <si>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</si>
  <si>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</si>
  <si>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</si>
  <si>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</si>
  <si>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</si>
  <si>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</si>
  <si>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</si>
  <si>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</si>
  <si>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</si>
  <si>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</si>
  <si>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</si>
  <si>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</si>
  <si>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</si>
  <si>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</si>
  <si>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</si>
  <si>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</si>
  <si>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</si>
  <si>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</si>
  <si>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</si>
  <si>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</si>
  <si>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</si>
  <si>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</si>
  <si>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</si>
  <si>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</si>
  <si>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</si>
  <si>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</si>
  <si>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</si>
  <si>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</si>
  <si>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</si>
  <si>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</si>
  <si>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</si>
  <si>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</si>
  <si>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</si>
  <si>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</si>
  <si>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</si>
  <si>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</si>
  <si>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</si>
  <si>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</si>
  <si>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</si>
  <si>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</si>
  <si>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</si>
  <si>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</si>
  <si>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</si>
  <si>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</si>
  <si>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</si>
  <si>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</si>
  <si>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</si>
  <si>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</si>
  <si>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</si>
  <si>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</si>
  <si>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</si>
  <si>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</si>
  <si>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</si>
  <si>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</si>
  <si>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</si>
  <si>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</si>
  <si>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</si>
  <si>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</si>
  <si>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</si>
  <si>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</si>
  <si>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</si>
  <si>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</si>
  <si>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</si>
  <si>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</si>
  <si>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</si>
  <si>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</si>
  <si>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</si>
  <si>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</si>
  <si>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</si>
  <si>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</si>
  <si>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</si>
  <si>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</si>
  <si>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</si>
  <si>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</si>
  <si>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</si>
  <si>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</si>
  <si>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</si>
  <si>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</si>
  <si>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</si>
  <si>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</si>
  <si>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</si>
  <si>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</si>
  <si>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</si>
  <si>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</si>
  <si>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</si>
  <si>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</si>
  <si>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</si>
  <si>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</si>
  <si>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</si>
  <si>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</si>
  <si>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</si>
  <si>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</si>
  <si>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</si>
  <si>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</si>
  <si>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</si>
  <si>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</si>
  <si>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</si>
  <si>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</si>
  <si>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</si>
  <si>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</si>
  <si>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</si>
  <si>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</si>
  <si>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</si>
  <si>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</si>
  <si>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</si>
  <si>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</si>
  <si>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</si>
  <si>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</si>
  <si>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</si>
  <si>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</si>
  <si>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</si>
  <si>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</si>
  <si>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</si>
  <si>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</si>
  <si>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</si>
  <si>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</si>
  <si>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</si>
  <si>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</si>
  <si>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</si>
  <si>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</si>
  <si>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</si>
  <si>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</si>
  <si>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</si>
  <si>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</si>
  <si>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</si>
  <si>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</si>
  <si>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</si>
  <si>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</si>
  <si>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</si>
  <si>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</si>
  <si>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</si>
  <si>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</si>
  <si>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</si>
  <si>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</si>
  <si>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</si>
  <si>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</si>
  <si>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</si>
  <si>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</si>
  <si>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</si>
  <si>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</si>
  <si>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</si>
  <si>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</si>
  <si>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</si>
  <si>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</si>
  <si>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</si>
  <si>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</si>
  <si>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</si>
  <si>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</si>
  <si>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</si>
  <si>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</si>
  <si>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</si>
  <si>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</si>
  <si>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</si>
  <si>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</si>
  <si>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</si>
  <si>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</si>
  <si>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</si>
  <si>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</si>
  <si>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</si>
  <si>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</si>
  <si>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</si>
  <si>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</si>
  <si>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</si>
  <si>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</si>
  <si>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</si>
  <si>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</si>
  <si>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</si>
  <si>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</si>
  <si>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</si>
  <si>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</si>
  <si>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</si>
  <si>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</si>
  <si>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</si>
  <si>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</si>
  <si>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</si>
  <si>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</si>
  <si>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</si>
  <si>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</si>
  <si>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</si>
  <si>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</si>
  <si>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</si>
  <si>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</si>
  <si>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</si>
  <si>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</si>
  <si>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</si>
  <si>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</si>
  <si>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</si>
  <si>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</si>
  <si>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</si>
  <si>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</si>
  <si>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</si>
  <si>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</si>
  <si>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</si>
  <si>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</si>
  <si>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</si>
  <si>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</si>
  <si>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</si>
  <si>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</si>
  <si>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</si>
  <si>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</si>
  <si>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</si>
  <si>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</si>
  <si>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</si>
  <si>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</si>
  <si>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</si>
  <si>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</si>
  <si>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</si>
  <si>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</si>
  <si>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</si>
  <si>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</si>
  <si>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</si>
  <si>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</si>
  <si>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</si>
  <si>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</si>
  <si>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</si>
  <si>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</si>
  <si>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</si>
  <si>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</si>
  <si>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</si>
  <si>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</si>
  <si>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</si>
  <si>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</si>
  <si>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</si>
  <si>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</si>
  <si>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</si>
  <si>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</si>
  <si>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</si>
  <si>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</si>
  <si>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</si>
  <si>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</si>
  <si>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</si>
  <si>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</si>
  <si>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</si>
  <si>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</si>
  <si>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</si>
  <si>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</si>
  <si>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</si>
  <si>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</si>
  <si>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</si>
  <si>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</si>
  <si>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</si>
  <si>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</si>
  <si>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</si>
  <si>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</si>
  <si>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</si>
  <si>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</si>
  <si>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</si>
  <si>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</si>
  <si>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</si>
  <si>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</si>
  <si>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</si>
  <si>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</si>
  <si>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</si>
  <si>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</si>
  <si>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</si>
  <si>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</si>
  <si>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</si>
  <si>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</si>
  <si>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</si>
  <si>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</si>
  <si>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</si>
  <si>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</si>
  <si>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</si>
  <si>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</si>
  <si>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</si>
  <si>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</si>
  <si>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</si>
  <si>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</si>
  <si>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</si>
  <si>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</si>
  <si>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</si>
  <si>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</si>
  <si>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</si>
  <si>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</si>
  <si>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</si>
  <si>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</si>
  <si>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</si>
  <si>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</si>
  <si>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</si>
  <si>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</si>
  <si>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</si>
  <si>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</si>
  <si>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</si>
  <si>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</si>
  <si>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</si>
  <si>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</si>
  <si>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</si>
  <si>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</si>
  <si>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</si>
  <si>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</si>
  <si>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</si>
  <si>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</si>
  <si>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</si>
  <si>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</si>
  <si>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</si>
  <si>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</si>
  <si>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</si>
  <si>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</si>
  <si>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</si>
  <si>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</si>
  <si>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</si>
  <si>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</si>
  <si>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</si>
  <si>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</si>
  <si>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</si>
  <si>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</si>
  <si>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</si>
  <si>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</si>
  <si>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</si>
  <si>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</si>
  <si>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</si>
  <si>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</si>
  <si>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</si>
  <si>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</si>
  <si>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</si>
  <si>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</si>
  <si>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</si>
  <si>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</si>
  <si>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</si>
  <si>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</si>
  <si>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</si>
  <si>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</si>
  <si>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</si>
  <si>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</si>
  <si>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</si>
  <si>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</si>
  <si>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</si>
  <si>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</si>
  <si>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</si>
  <si>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</si>
  <si>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</si>
  <si>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</si>
  <si>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</si>
  <si>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</si>
  <si>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</si>
  <si>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</si>
  <si>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</si>
  <si>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</si>
  <si>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</si>
  <si>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</si>
  <si>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</si>
  <si>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</si>
  <si>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</si>
  <si>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</si>
  <si>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</si>
  <si>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</si>
  <si>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</si>
  <si>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</si>
  <si>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</si>
  <si>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</si>
  <si>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</si>
  <si>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</si>
  <si>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</si>
  <si>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</si>
  <si>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</si>
  <si>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</si>
  <si>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</si>
  <si>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</si>
  <si>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</si>
  <si>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</si>
  <si>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</si>
  <si>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</si>
  <si>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</si>
  <si>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</si>
  <si>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</si>
  <si>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</si>
  <si>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</si>
  <si>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</si>
  <si>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</si>
  <si>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</si>
  <si>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</si>
  <si>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</si>
  <si>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</si>
  <si>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</si>
  <si>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</si>
  <si>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</si>
  <si>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</si>
  <si>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</si>
  <si>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</si>
  <si>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</si>
  <si>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</si>
  <si>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</si>
  <si>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</si>
  <si>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</si>
  <si>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</si>
  <si>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</si>
  <si>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</si>
  <si>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</si>
  <si>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</si>
  <si>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</si>
  <si>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</si>
  <si>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</si>
  <si>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</si>
  <si>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</si>
  <si>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</si>
  <si>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</si>
  <si>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</si>
  <si>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</si>
  <si>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</si>
  <si>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</si>
  <si>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</si>
  <si>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</si>
  <si>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</si>
  <si>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</si>
  <si>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</si>
  <si>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</si>
  <si>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</si>
  <si>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</si>
  <si>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</si>
  <si>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</si>
  <si>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</si>
  <si>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</si>
  <si>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</si>
  <si>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</si>
  <si>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</si>
  <si>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</si>
  <si>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</si>
  <si>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</si>
  <si>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</si>
  <si>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</si>
  <si>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</si>
  <si>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</si>
  <si>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</si>
  <si>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</si>
  <si>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</si>
  <si>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</si>
  <si>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</si>
  <si>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</si>
  <si>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</si>
  <si>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</si>
  <si>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</si>
  <si>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</si>
  <si>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</si>
  <si>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</si>
  <si>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</si>
  <si>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</si>
  <si>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</si>
  <si>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</si>
  <si>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</si>
  <si>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</si>
  <si>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</si>
  <si>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</si>
  <si>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</si>
  <si>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</si>
  <si>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</si>
  <si>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</si>
  <si>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</si>
  <si>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</si>
  <si>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</si>
  <si>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</si>
  <si>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</si>
  <si>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</si>
  <si>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</si>
  <si>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</si>
  <si>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</si>
  <si>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</si>
  <si>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</si>
  <si>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</si>
  <si>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</si>
  <si>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</si>
  <si>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</si>
  <si>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</si>
  <si>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</si>
  <si>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</si>
  <si>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</si>
  <si>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</si>
  <si>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</si>
  <si>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</si>
  <si>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</si>
  <si>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</si>
  <si>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</si>
  <si>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</si>
  <si>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</si>
  <si>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</si>
  <si>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</si>
  <si>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</si>
  <si>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</si>
  <si>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</si>
  <si>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</si>
  <si>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</si>
  <si>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</si>
  <si>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</si>
  <si>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</si>
  <si>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</si>
  <si>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</si>
  <si>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</si>
  <si>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</si>
  <si>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</si>
  <si>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</si>
  <si>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</si>
  <si>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</si>
  <si>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</si>
  <si>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</si>
  <si>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</si>
  <si>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</si>
  <si>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</si>
  <si>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</si>
  <si>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</si>
  <si>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</si>
  <si>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</si>
  <si>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</si>
  <si>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</si>
  <si>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</si>
  <si>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</si>
  <si>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</si>
  <si>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</si>
  <si>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</si>
  <si>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</si>
  <si>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</si>
  <si>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</si>
  <si>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</si>
  <si>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</si>
  <si>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</si>
  <si>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</si>
  <si>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</si>
  <si>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</si>
  <si>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</si>
  <si>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</si>
  <si>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</si>
  <si>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</si>
  <si>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</si>
  <si>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</si>
  <si>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</si>
  <si>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</si>
  <si>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</si>
  <si>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</si>
  <si>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</si>
  <si>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</si>
  <si>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</si>
  <si>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</si>
  <si>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</si>
  <si>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</si>
  <si>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</si>
  <si>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</si>
  <si>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</si>
  <si>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</si>
  <si>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</si>
  <si>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</si>
  <si>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</si>
  <si>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</si>
  <si>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</si>
  <si>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</si>
  <si>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</si>
  <si>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</si>
  <si>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</si>
  <si>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</si>
  <si>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</si>
  <si>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</si>
  <si>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</si>
  <si>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</si>
  <si>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</si>
  <si>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</si>
  <si>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</si>
  <si>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</si>
  <si>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</si>
  <si>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</si>
  <si>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</si>
  <si>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</si>
  <si>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</si>
  <si>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</si>
  <si>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</si>
  <si>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</si>
  <si>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</si>
  <si>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</si>
  <si>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</si>
  <si>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</si>
  <si>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</si>
  <si>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</si>
  <si>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</si>
  <si>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</si>
  <si>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</si>
  <si>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</si>
  <si>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</si>
  <si>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</si>
  <si>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</si>
  <si>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</si>
  <si>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</si>
  <si>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</si>
  <si>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</si>
  <si>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</si>
  <si>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</si>
  <si>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</si>
  <si>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</si>
  <si>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</si>
  <si>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</si>
  <si>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</si>
  <si>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</si>
  <si>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</si>
  <si>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</si>
  <si>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</si>
  <si>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</si>
  <si>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</si>
  <si>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</si>
  <si>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</si>
  <si>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</si>
  <si>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</si>
  <si>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</si>
  <si>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</si>
  <si>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</si>
  <si>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</si>
  <si>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</si>
  <si>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</si>
  <si>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</si>
  <si>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</si>
  <si>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</si>
  <si>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</si>
  <si>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</si>
  <si>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</si>
  <si>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</si>
  <si>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</si>
  <si>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</si>
  <si>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</si>
  <si>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</si>
  <si>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</si>
  <si>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</si>
  <si>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</si>
  <si>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</si>
  <si>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</si>
  <si>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</si>
  <si>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</si>
  <si>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</si>
  <si>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</si>
  <si>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</si>
  <si>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</si>
  <si>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</si>
  <si>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</si>
  <si>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</si>
  <si>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</si>
  <si>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</si>
  <si>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</si>
  <si>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</si>
  <si>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</si>
  <si>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</si>
  <si>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</si>
  <si>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</si>
  <si>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</si>
  <si>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</si>
  <si>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</si>
  <si>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</si>
  <si>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</si>
  <si>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</si>
  <si>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</si>
  <si>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</si>
  <si>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</si>
  <si>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</si>
  <si>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</si>
  <si>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</si>
  <si>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</si>
  <si>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</si>
  <si>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</si>
  <si>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</si>
  <si>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</si>
  <si>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</si>
  <si>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</si>
  <si>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</si>
  <si>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</si>
  <si>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</si>
  <si>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</si>
  <si>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</si>
  <si>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</si>
  <si>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</si>
  <si>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</si>
  <si>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</si>
  <si>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</si>
  <si>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</si>
  <si>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</si>
  <si>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</si>
  <si>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</si>
  <si>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</si>
  <si>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</si>
  <si>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</si>
  <si>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</si>
  <si>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</si>
  <si>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</si>
  <si>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</si>
  <si>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</si>
  <si>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</si>
  <si>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</si>
  <si>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</si>
  <si>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</si>
  <si>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</si>
  <si>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</si>
  <si>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</si>
  <si>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</si>
  <si>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</si>
  <si>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</si>
  <si>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</si>
  <si>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</si>
  <si>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</si>
  <si>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</si>
  <si>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</si>
  <si>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</si>
  <si>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</si>
  <si>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</si>
  <si>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</si>
  <si>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</si>
  <si>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</si>
  <si>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</si>
  <si>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</si>
  <si>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</si>
  <si>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</si>
  <si>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</si>
  <si>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</si>
  <si>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</si>
  <si>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</si>
  <si>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</si>
  <si>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</si>
  <si>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</si>
  <si>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</si>
  <si>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</si>
  <si>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</si>
  <si>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</si>
  <si>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</si>
  <si>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</si>
  <si>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</si>
  <si>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</si>
  <si>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</si>
  <si>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</si>
  <si>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</si>
  <si>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</si>
  <si>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</si>
  <si>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</si>
  <si>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</si>
  <si>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</si>
  <si>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</si>
  <si>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</si>
  <si>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</si>
  <si>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</si>
  <si>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</si>
  <si>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</si>
  <si>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</si>
  <si>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</si>
  <si>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</si>
  <si>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</si>
  <si>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</si>
  <si>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</si>
  <si>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</si>
  <si>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</si>
  <si>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</si>
  <si>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</si>
  <si>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</si>
  <si>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</si>
  <si>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</si>
  <si>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</si>
  <si>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</si>
  <si>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</si>
  <si>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</si>
  <si>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</si>
  <si>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</si>
  <si>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</si>
  <si>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</si>
  <si>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</si>
  <si>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</si>
  <si>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</si>
  <si>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</si>
  <si>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</si>
  <si>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</si>
  <si>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</si>
  <si>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</si>
  <si>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</si>
  <si>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</si>
  <si>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</si>
  <si>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</si>
  <si>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</si>
  <si>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</si>
  <si>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</si>
  <si>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</si>
  <si>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</si>
  <si>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</si>
  <si>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</si>
  <si>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</si>
  <si>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</si>
  <si>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</si>
  <si>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</si>
  <si>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</si>
  <si>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</si>
  <si>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</si>
  <si>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</si>
  <si>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</si>
  <si>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</si>
  <si>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</si>
  <si>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</si>
  <si>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</si>
  <si>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</si>
  <si>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</si>
  <si>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</si>
  <si>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</si>
  <si>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</si>
  <si>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</si>
  <si>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</si>
  <si>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</si>
  <si>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</si>
  <si>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</si>
  <si>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</si>
  <si>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</si>
  <si>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</si>
  <si>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</si>
  <si>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</si>
  <si>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</si>
  <si>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</si>
  <si>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</si>
  <si>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</si>
  <si>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</si>
  <si>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</si>
  <si>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</si>
  <si>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</si>
  <si>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</si>
  <si>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</si>
  <si>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</si>
  <si>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</si>
  <si>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</si>
  <si>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</si>
  <si>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</si>
  <si>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</si>
  <si>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</si>
  <si>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</si>
  <si>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</si>
  <si>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</si>
  <si>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</si>
  <si>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</si>
  <si>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</si>
  <si>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</si>
  <si>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</si>
  <si>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</si>
  <si>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</si>
  <si>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</si>
  <si>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</si>
  <si>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</si>
  <si>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</si>
  <si>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</si>
  <si>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</si>
  <si>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</si>
  <si>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</si>
  <si>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</si>
  <si>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</si>
  <si>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</si>
  <si>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</si>
  <si>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</si>
  <si>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</si>
  <si>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</si>
  <si>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</si>
  <si>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</si>
  <si>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</si>
  <si>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</si>
  <si>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</si>
  <si>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</si>
  <si>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</si>
  <si>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</si>
  <si>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</si>
  <si>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</si>
  <si>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</si>
  <si>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</si>
  <si>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</si>
  <si>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</si>
  <si>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</si>
  <si>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</si>
  <si>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</si>
  <si>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</si>
  <si>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</si>
  <si>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</si>
  <si>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</si>
  <si>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</si>
  <si>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</si>
  <si>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</si>
  <si>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</si>
  <si>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</si>
  <si>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</si>
  <si>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</si>
  <si>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</si>
  <si>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</si>
  <si>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</si>
  <si>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</si>
  <si>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</si>
  <si>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</si>
  <si>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</si>
  <si>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</si>
  <si>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</si>
  <si>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</si>
  <si>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</si>
  <si>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</si>
  <si>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</si>
  <si>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</si>
  <si>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</si>
  <si>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</si>
  <si>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</si>
  <si>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</si>
  <si>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</si>
  <si>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</si>
  <si>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</si>
  <si>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</si>
  <si>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</si>
  <si>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</si>
  <si>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</si>
  <si>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</si>
  <si>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</si>
  <si>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</si>
  <si>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</si>
  <si>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</si>
  <si>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</si>
  <si>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</si>
  <si>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</si>
  <si>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</si>
  <si>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</si>
  <si>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</si>
  <si>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</si>
  <si>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</si>
  <si>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</si>
  <si>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</si>
  <si>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</si>
  <si>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</si>
  <si>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</si>
  <si>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</si>
  <si>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</si>
  <si>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</si>
  <si>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</si>
  <si>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</si>
  <si>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</si>
  <si>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</si>
  <si>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</si>
  <si>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</si>
  <si>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</si>
  <si>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</si>
  <si>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</si>
  <si>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</si>
  <si>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</si>
  <si>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</si>
  <si>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</si>
  <si>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</si>
  <si>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</si>
  <si>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</si>
  <si>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</si>
  <si>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</si>
  <si>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</si>
  <si>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</si>
  <si>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</si>
  <si>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</si>
  <si>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</si>
  <si>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</si>
  <si>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</si>
  <si>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</si>
  <si>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</si>
  <si>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</si>
  <si>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</si>
  <si>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</si>
  <si>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</si>
  <si>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</si>
  <si>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</si>
  <si>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</si>
  <si>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</si>
  <si>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</si>
  <si>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</si>
  <si>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</si>
  <si>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</si>
  <si>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</si>
  <si>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</si>
  <si>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</si>
  <si>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</si>
  <si>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</si>
  <si>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</si>
  <si>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</si>
  <si>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</si>
  <si>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</si>
  <si>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</si>
  <si>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</si>
  <si>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</si>
  <si>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</si>
  <si>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</si>
  <si>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</si>
  <si>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</si>
  <si>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</si>
  <si>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</si>
  <si>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</si>
  <si>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</si>
  <si>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</si>
  <si>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</si>
  <si>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</si>
  <si>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</si>
  <si>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</si>
  <si>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</si>
  <si>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</si>
  <si>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</si>
  <si>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</si>
  <si>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</si>
  <si>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</si>
  <si>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</si>
  <si>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</si>
  <si>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</si>
  <si>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</si>
  <si>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</si>
  <si>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</si>
  <si>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</si>
  <si>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</si>
  <si>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</si>
  <si>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</si>
  <si>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</si>
  <si>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</si>
  <si>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</si>
  <si>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</si>
  <si>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</si>
  <si>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</si>
  <si>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</si>
  <si>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</si>
  <si>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</si>
  <si>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</si>
  <si>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</si>
  <si>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</si>
  <si>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</si>
  <si>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</si>
  <si>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</si>
  <si>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</si>
  <si>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</si>
  <si>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</si>
  <si>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</si>
  <si>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</si>
  <si>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</si>
  <si>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</si>
  <si>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</si>
  <si>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</si>
  <si>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</si>
  <si>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</si>
  <si>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</si>
  <si>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</si>
  <si>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</si>
  <si>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</si>
  <si>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</si>
  <si>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</si>
  <si>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</si>
  <si>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</si>
  <si>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</si>
  <si>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</si>
  <si>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</si>
  <si>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</si>
  <si>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</si>
  <si>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</si>
  <si>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</si>
  <si>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</si>
  <si>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</si>
  <si>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</si>
  <si>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</si>
  <si>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</si>
  <si>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</si>
  <si>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</si>
  <si>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</si>
  <si>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</si>
  <si>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</si>
  <si>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</si>
  <si>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</si>
  <si>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</si>
  <si>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</si>
  <si>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</si>
  <si>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</si>
  <si>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</si>
  <si>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</si>
  <si>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</si>
  <si>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</si>
  <si>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</si>
  <si>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</si>
  <si>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</si>
  <si>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</si>
  <si>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</si>
  <si>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</si>
  <si>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</si>
  <si>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</si>
  <si>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</si>
  <si>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</si>
  <si>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</si>
  <si>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</si>
  <si>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</si>
  <si>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</si>
  <si>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</si>
  <si>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</si>
  <si>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</si>
  <si>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</si>
  <si>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</si>
  <si>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</si>
  <si>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</si>
  <si>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</si>
  <si>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</si>
  <si>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</si>
  <si>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</si>
  <si>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</si>
  <si>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</si>
  <si>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</si>
  <si>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</si>
  <si>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</si>
  <si>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</si>
  <si>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</si>
  <si>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</si>
  <si>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</si>
  <si>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</si>
  <si>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</si>
  <si>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</si>
  <si>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</si>
  <si>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</si>
  <si>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</si>
  <si>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</si>
  <si>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</si>
  <si>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</si>
  <si>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</si>
  <si>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</si>
  <si>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</si>
  <si>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</si>
  <si>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</si>
  <si>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</si>
  <si>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</si>
  <si>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</si>
  <si>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</si>
  <si>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</si>
  <si>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</si>
  <si>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</si>
  <si>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</si>
  <si>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</si>
  <si>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</si>
  <si>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</si>
  <si>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</si>
  <si>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</si>
  <si>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</si>
  <si>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</si>
  <si>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</si>
  <si>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</si>
  <si>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</si>
  <si>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</si>
  <si>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</si>
  <si>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</si>
  <si>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</si>
  <si>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</si>
  <si>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</si>
  <si>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</si>
  <si>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</si>
  <si>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</si>
  <si>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</si>
  <si>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</si>
  <si>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</si>
  <si>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</si>
  <si>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</si>
  <si>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</si>
  <si>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</si>
  <si>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</si>
  <si>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</si>
  <si>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</si>
  <si>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</si>
  <si>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</si>
  <si>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</si>
  <si>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</si>
  <si>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</si>
  <si>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</si>
  <si>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</si>
  <si>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</si>
  <si>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</si>
  <si>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</si>
  <si>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</si>
  <si>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</si>
  <si>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</si>
  <si>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</si>
  <si>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</si>
  <si>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</si>
  <si>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</si>
  <si>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</si>
  <si>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</si>
  <si>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</si>
  <si>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</si>
  <si>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</si>
  <si>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</si>
  <si>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</si>
  <si>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</si>
  <si>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</si>
  <si>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</si>
  <si>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</si>
  <si>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</si>
  <si>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</si>
  <si>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</si>
  <si>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</si>
  <si>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</si>
  <si>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</si>
  <si>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</si>
  <si>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</si>
  <si>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</si>
  <si>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</si>
  <si>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</si>
  <si>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</si>
  <si>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</si>
  <si>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</si>
  <si>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</si>
  <si>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</si>
  <si>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</si>
  <si>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</si>
  <si>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</si>
  <si>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</si>
  <si>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</si>
  <si>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</si>
  <si>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</si>
  <si>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</si>
  <si>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</si>
  <si>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</si>
  <si>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</si>
  <si>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</si>
  <si>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</si>
  <si>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</si>
  <si>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</si>
  <si>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</si>
  <si>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</si>
  <si>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</si>
  <si>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</si>
  <si>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</si>
  <si>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</si>
  <si>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</si>
  <si>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</si>
  <si>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</si>
  <si>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</si>
  <si>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</si>
  <si>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</si>
  <si>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</si>
  <si>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</si>
  <si>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</si>
  <si>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</si>
  <si>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</si>
  <si>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</si>
  <si>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</si>
  <si>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</si>
  <si>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</si>
  <si>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</si>
  <si>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</si>
  <si>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</si>
  <si>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</si>
  <si>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</si>
  <si>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</si>
  <si>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</si>
  <si>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</si>
  <si>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</si>
  <si>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</si>
  <si>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</si>
  <si>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</si>
  <si>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</si>
  <si>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</si>
  <si>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</si>
  <si>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</si>
  <si>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</si>
  <si>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</si>
  <si>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</si>
  <si>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</si>
  <si>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</si>
  <si>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</si>
  <si>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</si>
  <si>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</si>
  <si>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</si>
  <si>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</si>
  <si>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</si>
  <si>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</si>
  <si>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</si>
  <si>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</si>
  <si>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</si>
  <si>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</si>
  <si>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</si>
  <si>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</si>
  <si>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</si>
  <si>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</si>
  <si>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</si>
  <si>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</si>
  <si>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</si>
  <si>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</si>
  <si>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</si>
  <si>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</si>
  <si>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</si>
  <si>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</si>
  <si>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</si>
  <si>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</si>
  <si>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</si>
  <si>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</si>
  <si>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</si>
  <si>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</si>
  <si>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</si>
  <si>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</si>
  <si>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</si>
  <si>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</si>
  <si>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</si>
  <si>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</si>
  <si>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</si>
  <si>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</si>
  <si>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</si>
  <si>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</si>
  <si>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</si>
  <si>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</si>
  <si>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</si>
  <si>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</si>
  <si>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</si>
  <si>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</si>
  <si>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</si>
  <si>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</si>
  <si>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</si>
  <si>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</si>
  <si>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</si>
  <si>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</si>
  <si>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</si>
  <si>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</si>
  <si>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</si>
  <si>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</si>
  <si>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</si>
  <si>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</si>
  <si>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</si>
  <si>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</si>
  <si>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</si>
  <si>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</si>
  <si>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</si>
  <si>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</si>
  <si>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</si>
  <si>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</si>
  <si>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</si>
  <si>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</si>
  <si>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</si>
  <si>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</si>
  <si>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</si>
  <si>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</si>
  <si>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</si>
  <si>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</si>
  <si>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</si>
  <si>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</si>
  <si>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</si>
  <si>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</si>
  <si>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</si>
  <si>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</si>
  <si>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</si>
  <si>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</si>
  <si>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</si>
  <si>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</si>
  <si>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</si>
  <si>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</si>
  <si>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</si>
  <si>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</si>
  <si>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</si>
  <si>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</si>
  <si>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</si>
  <si>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</si>
  <si>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</si>
  <si>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</si>
  <si>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</si>
  <si>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</si>
  <si>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</si>
  <si>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</si>
  <si>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</si>
  <si>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</si>
  <si>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</si>
  <si>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</si>
  <si>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</si>
  <si>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</si>
  <si>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</si>
  <si>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</si>
  <si>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</si>
  <si>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</si>
  <si>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</si>
  <si>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</si>
  <si>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</si>
  <si>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</si>
  <si>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</si>
  <si>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</si>
  <si>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</si>
  <si>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</si>
  <si>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</si>
  <si>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</si>
  <si>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</si>
  <si>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</si>
  <si>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</si>
  <si>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</si>
  <si>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</si>
  <si>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</si>
  <si>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</si>
  <si>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</si>
  <si>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</si>
  <si>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</si>
  <si>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</si>
  <si>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</si>
  <si>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</si>
  <si>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</si>
  <si>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</si>
  <si>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</si>
  <si>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</si>
  <si>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</si>
  <si>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</si>
  <si>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</si>
  <si>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</si>
  <si>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</si>
  <si>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</si>
  <si>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</si>
  <si>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</si>
  <si>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</si>
  <si>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</si>
  <si>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</si>
  <si>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</si>
  <si>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</si>
  <si>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</si>
  <si>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</si>
  <si>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</si>
  <si>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</si>
  <si>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</si>
  <si>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</si>
  <si>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</si>
  <si>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</si>
  <si>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</si>
  <si>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</si>
  <si>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</si>
  <si>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</si>
  <si>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</si>
  <si>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</si>
  <si>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</si>
  <si>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</si>
  <si>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</si>
  <si>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</si>
  <si>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</si>
  <si>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</si>
  <si>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</si>
  <si>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</si>
  <si>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</si>
  <si>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</si>
  <si>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</si>
  <si>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</si>
  <si>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</si>
  <si>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</si>
  <si>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</si>
  <si>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</si>
  <si>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</si>
  <si>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</si>
  <si>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</si>
  <si>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</si>
  <si>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</si>
  <si>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</si>
  <si>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</si>
  <si>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</si>
  <si>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</si>
  <si>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</si>
  <si>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</si>
  <si>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</si>
  <si>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</si>
  <si>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</si>
  <si>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</si>
  <si>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</si>
  <si>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</si>
  <si>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</si>
  <si>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</si>
  <si>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</si>
  <si>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</si>
  <si>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</si>
  <si>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</si>
  <si>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</si>
  <si>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</si>
  <si>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</si>
  <si>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</si>
  <si>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</si>
  <si>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</si>
  <si>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</si>
  <si>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</si>
  <si>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</si>
  <si>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</si>
  <si>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</si>
  <si>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</si>
  <si>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</si>
  <si>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</si>
  <si>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</si>
  <si>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</si>
  <si>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</si>
  <si>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</si>
  <si>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</si>
  <si>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</si>
  <si>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</si>
  <si>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</si>
  <si>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</si>
  <si>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</si>
  <si>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</si>
  <si>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</si>
  <si>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</si>
  <si>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</si>
  <si>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</si>
  <si>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</si>
  <si>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</si>
  <si>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</si>
  <si>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</si>
  <si>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</si>
  <si>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</si>
  <si>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</si>
  <si>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</si>
  <si>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</si>
  <si>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</si>
  <si>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</si>
  <si>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</si>
  <si>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</si>
  <si>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</si>
  <si>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</si>
  <si>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</si>
  <si>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</si>
  <si>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</si>
  <si>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</si>
  <si>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</si>
  <si>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</si>
  <si>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</si>
  <si>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</si>
  <si>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</si>
  <si>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</si>
  <si>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</si>
  <si>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</si>
  <si>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</si>
  <si>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</si>
  <si>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</si>
  <si>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</si>
  <si>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</si>
  <si>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</si>
  <si>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</si>
  <si>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</si>
  <si>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</si>
  <si>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</si>
  <si>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</si>
  <si>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</si>
  <si>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</si>
  <si>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</si>
  <si>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</si>
  <si>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</si>
  <si>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</si>
  <si>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</si>
  <si>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</si>
  <si>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</si>
  <si>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</si>
  <si>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</si>
  <si>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</si>
  <si>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</si>
  <si>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</si>
  <si>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</si>
  <si>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</si>
  <si>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</si>
  <si>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</si>
  <si>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</si>
  <si>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</si>
  <si>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</si>
  <si>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</si>
  <si>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</si>
  <si>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</si>
  <si>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</si>
  <si>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</si>
  <si>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</si>
  <si>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</si>
  <si>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</si>
  <si>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</si>
  <si>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</si>
  <si>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</si>
  <si>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</si>
  <si>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</si>
  <si>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</si>
  <si>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</si>
  <si>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</si>
  <si>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</si>
  <si>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</si>
  <si>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</si>
  <si>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</si>
  <si>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</si>
  <si>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</si>
  <si>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</si>
  <si>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</si>
  <si>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</si>
  <si>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</si>
  <si>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</si>
  <si>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</si>
  <si>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</si>
  <si>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</si>
  <si>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</si>
  <si>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</si>
  <si>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</si>
  <si>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</si>
  <si>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</si>
  <si>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</si>
  <si>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</si>
  <si>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</si>
  <si>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</si>
  <si>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</si>
  <si>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</si>
  <si>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</si>
  <si>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</si>
  <si>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</si>
  <si>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</si>
  <si>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</si>
  <si>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</si>
  <si>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</si>
  <si>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</si>
  <si>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</si>
  <si>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</si>
  <si>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</si>
  <si>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</si>
  <si>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</si>
  <si>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</si>
  <si>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</si>
  <si>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</si>
  <si>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</si>
  <si>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</si>
  <si>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</si>
  <si>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</si>
  <si>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</si>
  <si>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</si>
  <si>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</si>
  <si>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</si>
  <si>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</si>
  <si>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</si>
  <si>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</si>
  <si>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</si>
  <si>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</si>
  <si>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</si>
  <si>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</si>
  <si>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</si>
  <si>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</si>
  <si>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</si>
  <si>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</si>
  <si>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</si>
  <si>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</si>
  <si>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</si>
  <si>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</si>
  <si>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</si>
  <si>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</si>
  <si>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</si>
  <si>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</si>
  <si>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</si>
  <si>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</si>
  <si>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</si>
  <si>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</si>
  <si>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</si>
  <si>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</si>
  <si>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</si>
  <si>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</si>
  <si>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</si>
  <si>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</si>
  <si>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</si>
  <si>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</si>
  <si>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</si>
  <si>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</si>
  <si>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</si>
  <si>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</si>
  <si>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</si>
  <si>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</si>
  <si>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</si>
  <si>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</si>
  <si>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</si>
  <si>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</si>
  <si>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</si>
  <si>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</si>
  <si>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</si>
  <si>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</si>
  <si>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</si>
  <si>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</si>
  <si>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</si>
  <si>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</si>
  <si>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</si>
  <si>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</si>
  <si>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</si>
  <si>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</si>
  <si>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</si>
  <si>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</si>
  <si>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</si>
  <si>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</si>
  <si>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</si>
  <si>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</si>
  <si>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</si>
  <si>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</si>
  <si>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</si>
  <si>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</si>
  <si>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</si>
  <si>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</si>
  <si>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</si>
  <si>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</si>
  <si>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</si>
  <si>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</si>
  <si>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</si>
  <si>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</si>
  <si>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</si>
  <si>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</si>
  <si>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</si>
  <si>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</si>
  <si>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</si>
  <si>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</si>
  <si>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</si>
  <si>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</si>
  <si>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</si>
  <si>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</si>
  <si>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</si>
  <si>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</si>
  <si>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</si>
  <si>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</si>
  <si>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</si>
  <si>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</si>
  <si>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</si>
  <si>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</si>
  <si>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</si>
  <si>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</si>
  <si>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</si>
  <si>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</si>
  <si>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</si>
  <si>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</si>
  <si>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</si>
  <si>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</si>
  <si>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</si>
  <si>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</si>
  <si>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</si>
  <si>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</si>
  <si>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</si>
  <si>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</si>
  <si>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</si>
  <si>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</si>
  <si>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</si>
  <si>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</si>
  <si>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</si>
  <si>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</si>
  <si>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</si>
  <si>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</si>
  <si>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</si>
  <si>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</si>
  <si>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</si>
  <si>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</si>
  <si>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</si>
  <si>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</si>
  <si>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</si>
  <si>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</si>
  <si>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</si>
  <si>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</si>
  <si>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</si>
  <si>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</si>
  <si>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</si>
  <si>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</si>
  <si>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</si>
  <si>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</si>
  <si>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</si>
  <si>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</si>
  <si>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</si>
  <si>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</si>
  <si>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</si>
  <si>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</si>
  <si>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</si>
  <si>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</si>
  <si>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</si>
  <si>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</si>
  <si>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</si>
  <si>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</si>
  <si>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</si>
  <si>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</si>
  <si>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</si>
  <si>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</si>
  <si>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</si>
  <si>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</si>
  <si>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</si>
  <si>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</si>
  <si>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</si>
  <si>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</si>
  <si>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</si>
  <si>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</si>
  <si>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</si>
  <si>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</si>
  <si>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</si>
  <si>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</si>
  <si>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</si>
  <si>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</si>
  <si>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</si>
  <si>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</si>
  <si>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</si>
  <si>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</si>
  <si>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</si>
  <si>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</si>
  <si>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</si>
  <si>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</si>
  <si>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</si>
  <si>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</si>
  <si>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</si>
  <si>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</si>
  <si>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</si>
  <si>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</si>
  <si>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</si>
  <si>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</si>
  <si>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</si>
  <si>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</si>
  <si>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</si>
  <si>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</si>
  <si>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</si>
  <si>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</si>
  <si>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</si>
  <si>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</si>
  <si>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</si>
  <si>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</si>
  <si>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</si>
  <si>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</si>
  <si>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</si>
  <si>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</si>
  <si>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</si>
  <si>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</si>
  <si>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</si>
  <si>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</si>
  <si>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</si>
  <si>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</si>
  <si>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</si>
  <si>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</si>
  <si>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</si>
  <si>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</si>
  <si>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</si>
  <si>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</si>
  <si>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</si>
  <si>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</si>
  <si>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</si>
  <si>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</si>
  <si>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</si>
  <si>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</si>
  <si>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</si>
  <si>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</si>
  <si>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</si>
  <si>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</si>
  <si>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</si>
  <si>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</si>
  <si>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</si>
  <si>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</si>
  <si>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</si>
  <si>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</si>
  <si>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</si>
  <si>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</si>
  <si>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</si>
  <si>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</si>
  <si>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</si>
  <si>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</si>
  <si>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</si>
  <si>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</si>
  <si>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</si>
  <si>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</si>
  <si>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</si>
  <si>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</si>
  <si>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</si>
  <si>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</si>
  <si>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</si>
  <si>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</si>
  <si>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</si>
  <si>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</si>
  <si>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</si>
  <si>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</si>
  <si>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</si>
  <si>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</si>
  <si>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</si>
  <si>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</si>
  <si>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</si>
  <si>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</si>
  <si>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</si>
  <si>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</si>
  <si>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</si>
  <si>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</si>
  <si>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</si>
  <si>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</si>
  <si>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</si>
  <si>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</si>
  <si>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</si>
  <si>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</si>
  <si>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</si>
  <si>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</si>
  <si>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</si>
  <si>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</si>
  <si>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</si>
  <si>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</si>
  <si>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</si>
  <si>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</si>
  <si>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</si>
  <si>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</si>
  <si>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</si>
  <si>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</si>
  <si>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</si>
  <si>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</si>
  <si>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</si>
  <si>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</si>
  <si>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</si>
  <si>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</si>
  <si>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</si>
  <si>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</si>
  <si>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</si>
  <si>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</si>
  <si>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</si>
  <si>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</si>
  <si>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</si>
  <si>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</si>
  <si>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</si>
  <si>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</si>
  <si>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</si>
  <si>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</si>
  <si>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</si>
  <si>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</si>
  <si>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</si>
  <si>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</si>
  <si>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</si>
  <si>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</si>
  <si>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</si>
  <si>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</si>
  <si>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</si>
  <si>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</si>
  <si>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</si>
  <si>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</si>
  <si>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</si>
  <si>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</si>
  <si>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</si>
  <si>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</si>
  <si>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</si>
  <si>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</si>
  <si>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</si>
  <si>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</si>
  <si>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</si>
  <si>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</si>
  <si>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</si>
  <si>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</si>
  <si>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</si>
  <si>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</si>
  <si>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</si>
  <si>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</si>
  <si>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</si>
  <si>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</si>
  <si>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</si>
  <si>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</si>
  <si>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</si>
  <si>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</si>
  <si>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</si>
  <si>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</si>
  <si>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</si>
  <si>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</si>
  <si>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</si>
  <si>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</si>
  <si>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</si>
  <si>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</si>
  <si>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</si>
  <si>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</si>
  <si>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</si>
  <si>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</si>
  <si>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</si>
  <si>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</si>
  <si>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</si>
  <si>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</si>
  <si>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</si>
  <si>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</si>
  <si>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</si>
  <si>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</si>
  <si>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</si>
  <si>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</si>
  <si>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</si>
  <si>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</si>
  <si>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</si>
  <si>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</si>
  <si>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</si>
  <si>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</si>
  <si>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</si>
  <si>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</si>
  <si>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</si>
  <si>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</si>
  <si>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</si>
  <si>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</si>
  <si>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</si>
  <si>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</si>
  <si>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</si>
  <si>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</si>
  <si>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</si>
  <si>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</si>
  <si>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</si>
  <si>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</si>
  <si>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</si>
  <si>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</si>
  <si>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</si>
  <si>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</si>
  <si>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</si>
  <si>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</si>
  <si>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</si>
  <si>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</si>
  <si>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</si>
  <si>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</si>
  <si>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</si>
  <si>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</si>
  <si>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</si>
  <si>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</si>
  <si>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</si>
  <si>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</si>
  <si>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</si>
  <si>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</si>
  <si>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</si>
  <si>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</si>
  <si>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</si>
  <si>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</si>
  <si>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</si>
  <si>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</si>
  <si>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</si>
  <si>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</si>
  <si>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</si>
  <si>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</si>
  <si>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</si>
  <si>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</si>
  <si>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</si>
  <si>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</si>
  <si>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</si>
  <si>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</si>
  <si>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</si>
  <si>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</si>
  <si>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</si>
  <si>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</si>
  <si>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</si>
  <si>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</si>
  <si>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</si>
  <si>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</si>
  <si>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</si>
  <si>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</si>
  <si>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</si>
  <si>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</si>
  <si>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</si>
  <si>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</si>
  <si>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</si>
  <si>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</si>
  <si>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</si>
  <si>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</si>
  <si>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</si>
  <si>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</si>
  <si>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</si>
  <si>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</si>
  <si>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</si>
  <si>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</si>
  <si>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</si>
  <si>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</si>
  <si>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</si>
  <si>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</si>
  <si>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</si>
  <si>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</si>
  <si>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</si>
  <si>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</si>
  <si>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</si>
  <si>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</si>
  <si>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</si>
  <si>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</si>
  <si>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</si>
  <si>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</si>
  <si>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</si>
  <si>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</si>
  <si>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</si>
  <si>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</si>
  <si>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</si>
  <si>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</si>
  <si>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</si>
  <si>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</si>
  <si>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</si>
  <si>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</si>
  <si>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</si>
  <si>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</si>
  <si>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</si>
  <si>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</si>
  <si>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</si>
  <si>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</si>
  <si>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</si>
  <si>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</si>
  <si>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</si>
  <si>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</si>
  <si>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</si>
  <si>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</si>
  <si>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</si>
  <si>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</si>
  <si>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</si>
  <si>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</si>
  <si>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</si>
  <si>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</si>
  <si>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</si>
  <si>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</si>
  <si>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</si>
  <si>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</si>
  <si>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</si>
  <si>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</si>
  <si>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</si>
  <si>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</si>
  <si>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</si>
  <si>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</si>
  <si>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</si>
  <si>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</si>
  <si>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</si>
  <si>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</si>
  <si>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</si>
  <si>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</si>
  <si>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</si>
  <si>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</si>
  <si>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</si>
  <si>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</si>
  <si>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</si>
  <si>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</si>
  <si>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</si>
  <si>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</si>
  <si>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</si>
  <si>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</si>
  <si>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</si>
  <si>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</si>
  <si>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</si>
  <si>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</si>
  <si>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</si>
  <si>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</si>
  <si>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</si>
  <si>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</si>
  <si>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</si>
  <si>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</si>
  <si>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</si>
  <si>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</si>
  <si>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</si>
  <si>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</si>
  <si>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</si>
  <si>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</si>
  <si>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</si>
  <si>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</si>
  <si>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</si>
  <si>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</si>
  <si>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</si>
  <si>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</si>
  <si>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</si>
  <si>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</si>
  <si>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</si>
  <si>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</si>
  <si>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</si>
  <si>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</si>
  <si>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</si>
  <si>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</si>
  <si>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</si>
  <si>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</si>
  <si>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</si>
  <si>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</si>
  <si>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</si>
  <si>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</si>
  <si>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</si>
  <si>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</si>
  <si>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</si>
  <si>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</si>
  <si>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</si>
  <si>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</si>
  <si>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</si>
  <si>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</si>
  <si>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</si>
  <si>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</si>
  <si>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</si>
  <si>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</si>
  <si>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</si>
  <si>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</si>
  <si>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</si>
  <si>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</si>
  <si>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</si>
  <si>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</si>
  <si>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</si>
  <si>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</si>
  <si>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</si>
  <si>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</si>
  <si>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</si>
  <si>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</si>
  <si>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</si>
  <si>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</si>
  <si>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</si>
  <si>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</si>
  <si>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</si>
  <si>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</si>
  <si>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</si>
  <si>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</si>
  <si>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</si>
  <si>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</si>
  <si>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</si>
  <si>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</si>
  <si>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</si>
  <si>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</si>
  <si>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</si>
  <si>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</si>
  <si>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</si>
  <si>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</si>
  <si>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</si>
  <si>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</si>
  <si>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</si>
  <si>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</si>
  <si>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</si>
  <si>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</si>
  <si>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</si>
  <si>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</si>
  <si>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</si>
  <si>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</si>
  <si>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</si>
  <si>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</si>
  <si>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</si>
  <si>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</si>
  <si>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</si>
  <si>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</si>
  <si>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</si>
  <si>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</si>
  <si>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</si>
  <si>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</si>
  <si>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</si>
  <si>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</si>
  <si>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</si>
  <si>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</si>
  <si>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</si>
  <si>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</si>
  <si>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</si>
  <si>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</si>
  <si>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</si>
  <si>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</si>
  <si>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</si>
  <si>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</si>
  <si>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</si>
  <si>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</si>
  <si>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</si>
  <si>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</si>
  <si>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</si>
  <si>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</si>
  <si>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</si>
  <si>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</si>
  <si>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</si>
  <si>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</si>
  <si>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</si>
  <si>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</si>
  <si>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</si>
  <si>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</si>
  <si>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</si>
  <si>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</si>
  <si>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</si>
  <si>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</si>
  <si>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</si>
  <si>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</si>
  <si>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</si>
  <si>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</si>
  <si>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</si>
  <si>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</si>
  <si>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</si>
  <si>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</si>
  <si>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</si>
  <si>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</si>
  <si>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</si>
  <si>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</si>
  <si>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</si>
  <si>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</si>
  <si>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</si>
  <si>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</si>
  <si>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</si>
  <si>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</si>
  <si>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</si>
  <si>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</si>
  <si>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</si>
  <si>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</si>
  <si>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</si>
  <si>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</si>
  <si>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</si>
  <si>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</si>
  <si>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</si>
  <si>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</si>
  <si>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</si>
  <si>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</si>
  <si>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</si>
  <si>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</si>
  <si>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</si>
  <si>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</si>
  <si>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</si>
  <si>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</si>
  <si>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</si>
  <si>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</si>
  <si>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</si>
  <si>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</si>
  <si>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</si>
  <si>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</si>
  <si>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</si>
  <si>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</si>
  <si>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</si>
  <si>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</si>
  <si>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</si>
  <si>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</si>
  <si>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</si>
  <si>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</si>
  <si>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</si>
  <si>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</si>
  <si>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</si>
  <si>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</si>
  <si>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</si>
  <si>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</si>
  <si>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</si>
  <si>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</si>
  <si>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</si>
  <si>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</si>
  <si>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</si>
  <si>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</si>
  <si>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</si>
  <si>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</si>
  <si>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</si>
  <si>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</si>
  <si>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</si>
  <si>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</si>
  <si>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</si>
  <si>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</si>
  <si>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</si>
  <si>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</si>
  <si>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</si>
  <si>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</si>
  <si>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</si>
  <si>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</si>
  <si>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</si>
  <si>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</si>
  <si>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</si>
  <si>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</si>
  <si>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</si>
  <si>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</si>
  <si>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</si>
  <si>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</si>
  <si>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</si>
  <si>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</si>
  <si>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</si>
  <si>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</si>
  <si>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</si>
  <si>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</si>
  <si>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</si>
  <si>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</si>
  <si>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</si>
  <si>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</si>
  <si>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</si>
  <si>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</si>
  <si>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</si>
  <si>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</si>
  <si>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</si>
  <si>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</si>
  <si>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</si>
  <si>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</si>
  <si>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</si>
  <si>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</si>
  <si>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</si>
  <si>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</si>
  <si>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</si>
  <si>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</si>
  <si>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</si>
  <si>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</si>
  <si>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</si>
  <si>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</si>
  <si>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</si>
  <si>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</si>
  <si>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</si>
  <si>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</si>
  <si>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</si>
  <si>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</si>
  <si>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</si>
  <si>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</si>
  <si>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</si>
  <si>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</si>
  <si>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</si>
  <si>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</si>
  <si>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</si>
  <si>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</si>
  <si>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</si>
  <si>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</si>
  <si>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</si>
  <si>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</si>
  <si>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</si>
  <si>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</si>
  <si>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</si>
  <si>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</si>
  <si>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</si>
  <si>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</si>
  <si>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</si>
  <si>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</si>
  <si>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</si>
  <si>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</si>
  <si>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</si>
  <si>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</si>
  <si>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</si>
  <si>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</si>
  <si>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</si>
  <si>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</si>
  <si>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</si>
  <si>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</si>
  <si>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</si>
  <si>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</si>
  <si>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</si>
  <si>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</si>
  <si>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</si>
  <si>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</si>
  <si>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</si>
  <si>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</si>
  <si>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</si>
  <si>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</si>
  <si>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</si>
  <si>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</si>
  <si>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</si>
  <si>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</si>
  <si>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</si>
  <si>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</si>
  <si>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</si>
  <si>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</si>
  <si>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</si>
  <si>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</si>
  <si>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</si>
  <si>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</si>
  <si>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</si>
  <si>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</si>
  <si>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</si>
  <si>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</si>
  <si>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</si>
  <si>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</si>
  <si>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</si>
  <si>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</si>
  <si>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</si>
  <si>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</si>
  <si>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</si>
  <si>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</si>
  <si>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</si>
  <si>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</si>
  <si>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</si>
  <si>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</si>
  <si>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</si>
  <si>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</si>
  <si>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</si>
  <si>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</si>
  <si>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</si>
  <si>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</si>
  <si>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</si>
  <si>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</si>
  <si>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</si>
  <si>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</si>
  <si>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</si>
  <si>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</si>
  <si>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</si>
  <si>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</si>
  <si>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</si>
  <si>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</si>
  <si>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</si>
  <si>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</si>
  <si>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</si>
  <si>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</si>
  <si>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</si>
  <si>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</si>
  <si>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</si>
  <si>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</si>
  <si>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</si>
  <si>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</si>
  <si>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</si>
  <si>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</si>
  <si>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</si>
  <si>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</si>
  <si>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</si>
  <si>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</si>
  <si>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</si>
  <si>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</si>
  <si>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</si>
  <si>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</si>
  <si>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</si>
  <si>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</si>
  <si>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</si>
  <si>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</si>
  <si>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</si>
  <si>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</si>
  <si>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</si>
  <si>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</si>
  <si>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</si>
  <si>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</si>
  <si>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</si>
  <si>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</si>
  <si>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</si>
  <si>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</si>
  <si>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</si>
  <si>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</si>
  <si>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</si>
  <si>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</si>
  <si>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</si>
  <si>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</si>
  <si>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</si>
  <si>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</si>
  <si>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</si>
  <si>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</si>
  <si>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</si>
  <si>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</si>
  <si>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</si>
  <si>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</si>
  <si>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</si>
  <si>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</si>
  <si>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</si>
  <si>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</si>
  <si>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</si>
  <si>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</si>
  <si>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</si>
  <si>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</si>
  <si>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</si>
  <si>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</si>
  <si>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</si>
  <si>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</si>
  <si>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</si>
  <si>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</si>
  <si>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</si>
  <si>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</si>
  <si>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</si>
  <si>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</si>
  <si>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</si>
  <si>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</si>
  <si>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</si>
  <si>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</si>
  <si>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</si>
  <si>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</si>
  <si>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</si>
  <si>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</si>
  <si>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</si>
  <si>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</si>
  <si>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</si>
  <si>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</si>
  <si>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</si>
  <si>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</si>
  <si>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</si>
  <si>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</si>
  <si>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</si>
  <si>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</si>
  <si>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</si>
  <si>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</si>
  <si>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</si>
  <si>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</si>
  <si>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</si>
  <si>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</si>
  <si>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</si>
  <si>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</si>
  <si>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</si>
  <si>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</si>
  <si>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</si>
  <si>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</si>
  <si>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</si>
  <si>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</si>
  <si>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</si>
  <si>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</si>
  <si>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</si>
  <si>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</si>
  <si>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</si>
  <si>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</si>
  <si>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</si>
  <si>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</si>
  <si>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</si>
  <si>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</si>
  <si>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</si>
  <si>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</si>
  <si>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</si>
  <si>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</si>
  <si>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</si>
  <si>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</si>
  <si>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</si>
  <si>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</si>
  <si>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</si>
  <si>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</si>
  <si>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</si>
  <si>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</si>
  <si>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</si>
  <si>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</si>
  <si>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</si>
  <si>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</si>
  <si>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</si>
  <si>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</si>
  <si>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</si>
  <si>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</si>
  <si>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</si>
  <si>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</si>
  <si>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</si>
  <si>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</si>
  <si>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</si>
  <si>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</si>
  <si>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</si>
  <si>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</si>
  <si>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</si>
  <si>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</si>
  <si>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</si>
  <si>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</si>
  <si>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</si>
  <si>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</si>
  <si>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</si>
  <si>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</si>
  <si>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</si>
  <si>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</si>
  <si>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</si>
  <si>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</si>
  <si>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</si>
  <si>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</si>
  <si>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</si>
  <si>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</si>
  <si>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</si>
  <si>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</si>
  <si>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</si>
  <si>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</si>
  <si>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</si>
  <si>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</si>
  <si>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</si>
  <si>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</si>
  <si>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</si>
  <si>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</si>
  <si>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</si>
  <si>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</si>
  <si>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</si>
  <si>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</si>
  <si>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</si>
  <si>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</si>
  <si>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</si>
  <si>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</si>
  <si>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</si>
  <si>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</si>
  <si>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</si>
  <si>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</si>
  <si>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</si>
  <si>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</si>
  <si>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</si>
  <si>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</si>
  <si>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</si>
  <si>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</si>
  <si>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</si>
  <si>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</si>
  <si>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</si>
  <si>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</si>
  <si>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</si>
  <si>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</si>
  <si>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</si>
  <si>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</si>
  <si>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</si>
  <si>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</si>
  <si>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</si>
  <si>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</si>
  <si>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</si>
  <si>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</si>
  <si>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</si>
  <si>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</si>
  <si>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</si>
  <si>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</si>
  <si>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</si>
  <si>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</si>
  <si>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</si>
  <si>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</si>
  <si>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</si>
  <si>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</si>
  <si>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</si>
  <si>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</si>
  <si>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</si>
  <si>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</si>
  <si>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</si>
  <si>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</si>
  <si>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</si>
  <si>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</si>
  <si>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</si>
  <si>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</si>
  <si>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</si>
  <si>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</si>
  <si>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</si>
  <si>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</si>
  <si>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</si>
  <si>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</si>
  <si>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</si>
  <si>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</si>
  <si>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</si>
  <si>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</si>
  <si>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</si>
  <si>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</si>
  <si>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</si>
  <si>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</si>
  <si>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</si>
  <si>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</si>
  <si>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</si>
  <si>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</si>
  <si>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</si>
  <si>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</si>
  <si>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</si>
  <si>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</si>
  <si>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</si>
  <si>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</si>
  <si>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</si>
  <si>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</si>
  <si>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</si>
  <si>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</si>
  <si>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</si>
  <si>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</si>
  <si>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</si>
  <si>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</si>
  <si>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</si>
  <si>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</si>
  <si>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</si>
  <si>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</si>
  <si>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</si>
  <si>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</si>
  <si>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</si>
  <si>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</si>
  <si>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</si>
  <si>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</si>
  <si>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</si>
  <si>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</si>
  <si>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</si>
  <si>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</si>
  <si>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</si>
  <si>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</si>
  <si>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</si>
  <si>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</si>
  <si>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</si>
  <si>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</si>
  <si>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</si>
  <si>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</si>
  <si>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</si>
  <si>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</si>
  <si>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</si>
  <si>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</si>
  <si>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</si>
  <si>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</si>
  <si>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</si>
  <si>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</si>
  <si>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</si>
  <si>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</si>
  <si>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</si>
  <si>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</si>
  <si>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</si>
  <si>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</si>
  <si>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</si>
  <si>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</si>
  <si>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</si>
  <si>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</si>
  <si>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</si>
  <si>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</si>
  <si>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</si>
  <si>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</si>
  <si>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</si>
  <si>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</si>
  <si>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</si>
  <si>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</si>
  <si>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</si>
  <si>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</si>
  <si>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</si>
  <si>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</si>
  <si>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</si>
  <si>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</si>
  <si>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</si>
  <si>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</si>
  <si>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</si>
  <si>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</si>
  <si>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</si>
  <si>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</si>
  <si>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</si>
  <si>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</si>
  <si>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</si>
  <si>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</si>
  <si>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</si>
  <si>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</si>
  <si>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</si>
  <si>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</si>
  <si>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</si>
  <si>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</si>
  <si>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</si>
  <si>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</si>
  <si>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</si>
  <si>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</si>
  <si>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</si>
  <si>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</si>
  <si>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</si>
  <si>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</si>
  <si>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</si>
  <si>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</si>
  <si>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</si>
  <si>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</si>
  <si>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</si>
  <si>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</si>
  <si>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</si>
  <si>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</si>
  <si>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</si>
  <si>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</si>
  <si>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</si>
  <si>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</si>
  <si>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</si>
  <si>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</si>
  <si>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</si>
  <si>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</si>
  <si>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</si>
  <si>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</si>
  <si>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</si>
  <si>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</si>
  <si>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</si>
  <si>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</si>
  <si>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</si>
  <si>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</si>
  <si>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</si>
  <si>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</si>
  <si>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</si>
  <si>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</si>
  <si>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</si>
  <si>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</si>
  <si>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</si>
  <si>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</si>
  <si>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</si>
  <si>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</si>
  <si>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</si>
  <si>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</si>
  <si>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</si>
  <si>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</si>
  <si>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</si>
  <si>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</si>
  <si>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</si>
  <si>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</si>
  <si>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</si>
  <si>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</si>
  <si>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</si>
  <si>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</si>
  <si>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</si>
  <si>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</si>
  <si>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</si>
  <si>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</si>
  <si>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</si>
  <si>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</si>
  <si>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</si>
  <si>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</si>
  <si>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</si>
  <si>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</si>
  <si>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</si>
  <si>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</si>
  <si>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</si>
  <si>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</si>
  <si>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</si>
  <si>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</si>
  <si>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</si>
  <si>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</si>
  <si>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</si>
  <si>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</si>
  <si>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</si>
  <si>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</si>
  <si>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</si>
  <si>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</si>
  <si>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</si>
  <si>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</si>
  <si>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</si>
  <si>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</si>
  <si>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</si>
  <si>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</si>
  <si>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</si>
  <si>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</si>
  <si>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</si>
  <si>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</si>
  <si>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</si>
  <si>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</si>
  <si>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</si>
  <si>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</si>
  <si>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</si>
  <si>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</si>
  <si>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</si>
  <si>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</si>
  <si>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</si>
  <si>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</si>
  <si>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</si>
  <si>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</si>
  <si>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</si>
  <si>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</si>
  <si>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</si>
  <si>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</si>
  <si>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</si>
  <si>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</si>
  <si>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</si>
  <si>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</si>
  <si>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</si>
  <si>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</si>
  <si>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</si>
  <si>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</si>
  <si>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</si>
  <si>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</si>
  <si>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</si>
  <si>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</si>
  <si>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</si>
  <si>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</si>
  <si>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</si>
  <si>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</si>
  <si>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</si>
  <si>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</si>
  <si>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</si>
  <si>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</si>
  <si>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</si>
  <si>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</si>
  <si>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</si>
  <si>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</si>
  <si>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</si>
  <si>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</si>
  <si>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</si>
  <si>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</si>
  <si>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</si>
  <si>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</si>
  <si>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</si>
  <si>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</si>
  <si>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</si>
  <si>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</si>
  <si>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</si>
  <si>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</si>
  <si>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</si>
  <si>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</si>
  <si>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</si>
  <si>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</si>
  <si>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</si>
  <si>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</si>
  <si>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</si>
  <si>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</si>
  <si>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</si>
  <si>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</si>
  <si>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</si>
  <si>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</si>
  <si>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</si>
  <si>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</si>
  <si>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</si>
  <si>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</si>
  <si>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</si>
  <si>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</si>
  <si>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</si>
  <si>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</si>
  <si>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</si>
  <si>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</si>
  <si>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</si>
  <si>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</si>
  <si>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</si>
  <si>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</si>
  <si>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</si>
  <si>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</si>
  <si>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</si>
  <si>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</si>
  <si>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</si>
  <si>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</si>
  <si>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</si>
  <si>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</si>
  <si>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</si>
  <si>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</si>
  <si>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</si>
  <si>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</si>
  <si>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</si>
  <si>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</si>
  <si>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</si>
  <si>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</si>
  <si>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</si>
  <si>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</si>
  <si>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</si>
  <si>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</si>
  <si>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</si>
  <si>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</si>
  <si>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</si>
  <si>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</si>
  <si>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</si>
  <si>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</si>
  <si>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</si>
  <si>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</si>
  <si>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</si>
  <si>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</si>
  <si>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</si>
  <si>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</si>
  <si>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</si>
  <si>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</si>
  <si>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</si>
  <si>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</si>
  <si>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</si>
  <si>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</si>
  <si>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</si>
  <si>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</si>
  <si>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</si>
  <si>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</si>
  <si>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</si>
  <si>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</si>
  <si>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</si>
  <si>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</si>
  <si>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</si>
  <si>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</si>
  <si>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</si>
  <si>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</si>
  <si>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</si>
  <si>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</si>
  <si>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</si>
  <si>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</si>
  <si>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</si>
  <si>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</si>
  <si>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</si>
  <si>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</si>
  <si>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</si>
  <si>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</si>
  <si>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</si>
  <si>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</si>
  <si>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</si>
  <si>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</si>
  <si>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</si>
  <si>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</si>
  <si>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</si>
  <si>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</si>
  <si>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</si>
  <si>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</si>
  <si>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</si>
  <si>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</si>
  <si>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</si>
  <si>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</si>
  <si>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</si>
  <si>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</si>
  <si>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</si>
  <si>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</si>
  <si>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</si>
  <si>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</si>
  <si>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</si>
  <si>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</si>
  <si>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</si>
  <si>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</si>
  <si>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</si>
  <si>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</si>
  <si>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</si>
  <si>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</si>
  <si>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</si>
  <si>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</si>
  <si>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</si>
  <si>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</si>
  <si>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</si>
  <si>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</si>
  <si>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</si>
  <si>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</si>
  <si>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</si>
  <si>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</si>
  <si>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</si>
  <si>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</si>
  <si>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</si>
  <si>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</si>
  <si>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</si>
  <si>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</si>
  <si>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</si>
  <si>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</si>
  <si>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</si>
  <si>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</si>
  <si>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</si>
  <si>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</si>
  <si>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</si>
  <si>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</si>
  <si>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</si>
  <si>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</si>
  <si>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</si>
  <si>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</si>
  <si>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</si>
  <si>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</si>
  <si>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</si>
  <si>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</si>
  <si>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</si>
  <si>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</si>
  <si>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</si>
  <si>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</si>
  <si>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</si>
  <si>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</si>
  <si>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</si>
  <si>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</si>
  <si>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</si>
  <si>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</si>
  <si>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</si>
  <si>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</si>
  <si>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</si>
  <si>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</si>
  <si>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</si>
  <si>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</si>
  <si>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</si>
  <si>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</si>
  <si>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</si>
  <si>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</si>
  <si>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</si>
  <si>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</si>
  <si>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</si>
  <si>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</si>
  <si>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</si>
  <si>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</si>
  <si>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</si>
  <si>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</si>
  <si>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</si>
  <si>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</si>
  <si>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</si>
  <si>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</si>
  <si>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</si>
  <si>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</si>
  <si>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</si>
  <si>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</si>
  <si>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</si>
  <si>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</si>
  <si>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</si>
  <si>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</si>
  <si>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</si>
  <si>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</si>
  <si>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</si>
  <si>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</si>
  <si>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</si>
  <si>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</si>
  <si>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</si>
  <si>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</si>
  <si>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</si>
  <si>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</si>
  <si>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</si>
  <si>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</si>
  <si>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</si>
  <si>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</si>
  <si>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</si>
  <si>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</si>
  <si>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</si>
  <si>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</si>
  <si>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</si>
  <si>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</si>
  <si>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</si>
  <si>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</si>
  <si>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</si>
  <si>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</si>
  <si>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</si>
  <si>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</si>
  <si>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</si>
  <si>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</si>
  <si>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</si>
  <si>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</si>
  <si>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</si>
  <si>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</si>
  <si>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</si>
  <si>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</si>
  <si>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</si>
  <si>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</si>
  <si>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</si>
  <si>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</si>
  <si>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</si>
  <si>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</si>
  <si>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</si>
  <si>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</si>
  <si>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</si>
  <si>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</si>
  <si>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</si>
  <si>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</si>
  <si>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</si>
  <si>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</si>
  <si>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</si>
  <si>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</si>
  <si>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</si>
  <si>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</si>
  <si>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</si>
  <si>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</si>
  <si>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</si>
  <si>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</si>
  <si>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</si>
  <si>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</si>
  <si>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</si>
  <si>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</si>
  <si>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</si>
  <si>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</si>
  <si>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</si>
  <si>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</si>
  <si>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</si>
  <si>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</si>
  <si>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</si>
  <si>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</si>
  <si>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</si>
  <si>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</si>
  <si>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</si>
  <si>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</si>
  <si>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</si>
  <si>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</si>
  <si>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</si>
  <si>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</si>
  <si>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</si>
  <si>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</si>
  <si>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</si>
  <si>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</si>
  <si>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</si>
  <si>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</si>
  <si>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</si>
  <si>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</si>
  <si>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</si>
  <si>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</si>
  <si>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</si>
  <si>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</si>
  <si>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</si>
  <si>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</si>
  <si>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</si>
  <si>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</si>
  <si>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</si>
  <si>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</si>
  <si>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</si>
  <si>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</si>
  <si>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</si>
  <si>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</si>
  <si>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</si>
  <si>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</si>
  <si>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</si>
  <si>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</si>
  <si>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</si>
  <si>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</si>
  <si>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</si>
  <si>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</si>
  <si>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</si>
  <si>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</si>
  <si>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</si>
  <si>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</si>
  <si>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</si>
  <si>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</si>
  <si>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</si>
  <si>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</si>
  <si>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</si>
  <si>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</si>
  <si>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</si>
  <si>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</si>
  <si>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</si>
  <si>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</si>
  <si>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</si>
  <si>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</si>
  <si>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</si>
  <si>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</si>
  <si>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</si>
  <si>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</si>
  <si>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</si>
  <si>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</si>
  <si>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</si>
  <si>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</si>
  <si>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</si>
  <si>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</si>
  <si>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</si>
  <si>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</si>
  <si>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</si>
  <si>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</si>
  <si>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</si>
  <si>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</si>
  <si>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</si>
  <si>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</si>
  <si>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</si>
  <si>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</si>
  <si>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</si>
  <si>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</si>
  <si>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</si>
  <si>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</si>
  <si>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</si>
  <si>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</si>
  <si>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</si>
  <si>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</si>
  <si>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</si>
  <si>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</si>
  <si>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</si>
  <si>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</si>
  <si>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</si>
  <si>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</si>
  <si>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</si>
  <si>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</si>
  <si>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</si>
  <si>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</si>
  <si>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</si>
  <si>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</si>
  <si>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</si>
  <si>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</si>
  <si>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</si>
  <si>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</si>
  <si>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</si>
  <si>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</si>
  <si>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</si>
  <si>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</si>
  <si>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</si>
  <si>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</si>
  <si>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</si>
  <si>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</si>
  <si>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</si>
  <si>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</si>
  <si>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</si>
  <si>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</si>
  <si>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</si>
  <si>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</si>
  <si>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</si>
  <si>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</si>
  <si>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</si>
  <si>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</si>
  <si>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</si>
  <si>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</si>
  <si>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</si>
  <si>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</si>
  <si>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</si>
  <si>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</si>
  <si>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</si>
  <si>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</si>
  <si>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</si>
  <si>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</si>
  <si>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</si>
  <si>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</si>
  <si>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</si>
  <si>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</si>
  <si>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</si>
  <si>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</si>
  <si>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</si>
  <si>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</si>
  <si>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</si>
  <si>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</si>
  <si>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</si>
  <si>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</si>
  <si>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</si>
  <si>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</si>
  <si>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</si>
  <si>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</si>
  <si>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</si>
  <si>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</si>
  <si>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</si>
  <si>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</si>
  <si>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</si>
  <si>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</si>
  <si>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</si>
  <si>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</si>
  <si>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</si>
  <si>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</si>
  <si>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</si>
  <si>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</si>
  <si>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</si>
  <si>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</si>
  <si>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</si>
  <si>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</si>
  <si>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</si>
  <si>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</si>
  <si>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</si>
  <si>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</si>
  <si>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</si>
  <si>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</si>
  <si>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</si>
  <si>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</si>
  <si>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</si>
  <si>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</si>
  <si>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</si>
  <si>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</si>
  <si>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</si>
  <si>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</si>
  <si>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</si>
  <si>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</si>
  <si>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</si>
  <si>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</si>
  <si>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</si>
  <si>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</si>
  <si>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</si>
  <si>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</si>
  <si>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</si>
  <si>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</si>
  <si>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</si>
  <si>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</si>
  <si>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</si>
  <si>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</si>
  <si>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</si>
  <si>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</si>
  <si>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</si>
  <si>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</si>
  <si>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</si>
  <si>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</si>
  <si>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</si>
  <si>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</si>
  <si>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</si>
  <si>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</si>
  <si>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</si>
  <si>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</si>
  <si>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</si>
  <si>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</si>
  <si>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</si>
  <si>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</si>
  <si>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</si>
  <si>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</si>
  <si>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</si>
  <si>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</si>
  <si>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</si>
  <si>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</si>
  <si>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</si>
  <si>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</si>
  <si>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</si>
  <si>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</si>
  <si>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</si>
  <si>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</si>
  <si>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</si>
  <si>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</si>
  <si>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</si>
  <si>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</si>
  <si>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</si>
  <si>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</si>
  <si>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</si>
  <si>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</si>
  <si>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</si>
  <si>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</si>
  <si>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</si>
  <si>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</si>
  <si>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</si>
  <si>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</si>
  <si>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</si>
  <si>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</si>
  <si>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</si>
  <si>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</si>
  <si>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</si>
  <si>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</si>
  <si>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</si>
  <si>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</si>
  <si>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</si>
  <si>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</si>
  <si>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</si>
  <si>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</si>
  <si>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</si>
  <si>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</si>
  <si>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</si>
  <si>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</si>
  <si>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</si>
  <si>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</si>
  <si>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</si>
  <si>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</si>
  <si>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</si>
  <si>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</si>
  <si>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</si>
  <si>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</si>
  <si>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</si>
  <si>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</si>
  <si>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</si>
  <si>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</si>
  <si>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</si>
  <si>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</si>
  <si>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</si>
  <si>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</si>
  <si>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</si>
  <si>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</si>
  <si>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</si>
  <si>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</si>
  <si>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</si>
  <si>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</si>
  <si>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</si>
  <si>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</si>
  <si>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</si>
  <si>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</si>
  <si>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</si>
  <si>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</si>
  <si>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</si>
  <si>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</si>
  <si>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</si>
  <si>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</si>
  <si>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</si>
  <si>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</si>
  <si>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</si>
  <si>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</si>
  <si>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</si>
  <si>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</si>
  <si>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</si>
  <si>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</si>
  <si>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</si>
  <si>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</si>
  <si>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</si>
  <si>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</si>
  <si>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</si>
  <si>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</si>
  <si>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</si>
  <si>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</si>
  <si>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</si>
  <si>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</si>
  <si>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</si>
  <si>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</si>
  <si>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</si>
  <si>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</si>
  <si>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</si>
  <si>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</si>
  <si>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</si>
  <si>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</si>
  <si>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</si>
  <si>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</si>
  <si>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</si>
  <si>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</si>
  <si>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</si>
  <si>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</si>
  <si>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</si>
  <si>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</si>
  <si>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</si>
  <si>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</si>
  <si>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</si>
  <si>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</si>
  <si>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</si>
  <si>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</si>
  <si>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</si>
  <si>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</si>
  <si>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</si>
  <si>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</si>
  <si>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</si>
  <si>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</si>
  <si>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</si>
  <si>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</si>
  <si>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</si>
  <si>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</si>
  <si>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</si>
  <si>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</si>
  <si>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</si>
  <si>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</si>
  <si>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</si>
  <si>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</si>
  <si>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</si>
  <si>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</si>
  <si>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</si>
  <si>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</si>
  <si>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</si>
  <si>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</si>
  <si>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</si>
  <si>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</si>
  <si>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</si>
  <si>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</si>
  <si>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</si>
  <si>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</si>
  <si>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</si>
  <si>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</si>
  <si>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</si>
  <si>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</si>
  <si>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</si>
  <si>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</si>
  <si>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</si>
  <si>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</si>
  <si>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</si>
  <si>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</si>
  <si>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</si>
  <si>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</si>
  <si>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</si>
  <si>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</si>
  <si>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</si>
  <si>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</si>
  <si>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</si>
  <si>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</si>
  <si>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</si>
  <si>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</si>
  <si>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</si>
  <si>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</si>
  <si>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</si>
  <si>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</si>
  <si>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</si>
  <si>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</si>
  <si>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</si>
  <si>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</si>
  <si>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</si>
  <si>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</si>
  <si>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</si>
  <si>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</si>
  <si>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</si>
  <si>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</si>
  <si>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</si>
  <si>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</si>
  <si>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</si>
  <si>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</si>
  <si>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</si>
  <si>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</si>
  <si>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</si>
  <si>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</si>
  <si>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</si>
  <si>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</si>
  <si>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</si>
  <si>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</si>
  <si>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</si>
  <si>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</si>
  <si>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</si>
  <si>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</si>
  <si>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</si>
  <si>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</si>
  <si>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</si>
  <si>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</si>
  <si>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</si>
  <si>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</si>
  <si>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</si>
  <si>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</si>
  <si>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</si>
  <si>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</si>
  <si>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</si>
  <si>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</si>
  <si>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</si>
  <si>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</si>
  <si>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</si>
  <si>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</si>
  <si>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</si>
  <si>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</si>
  <si>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</si>
  <si>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</si>
  <si>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</si>
  <si>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</si>
  <si>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</si>
  <si>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</si>
  <si>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</si>
  <si>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</si>
  <si>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</si>
  <si>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</si>
  <si>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</si>
  <si>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</si>
  <si>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</si>
  <si>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</si>
  <si>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</si>
  <si>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</si>
  <si>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</si>
  <si>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</si>
  <si>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</si>
  <si>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</si>
  <si>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</si>
  <si>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</si>
  <si>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</si>
  <si>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</si>
  <si>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</si>
  <si>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</si>
  <si>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</si>
  <si>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</si>
  <si>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</si>
  <si>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</si>
  <si>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</si>
  <si>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</si>
  <si>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</si>
  <si>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</si>
  <si>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</si>
  <si>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</si>
  <si>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</si>
  <si>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</si>
  <si>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</si>
  <si>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</si>
  <si>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</si>
  <si>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</si>
  <si>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</si>
  <si>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</si>
  <si>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</si>
  <si>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</si>
  <si>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</si>
  <si>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</si>
  <si>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</si>
  <si>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</si>
  <si>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</si>
  <si>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</si>
  <si>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</si>
  <si>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</si>
  <si>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</si>
  <si>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</si>
  <si>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</si>
  <si>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</si>
  <si>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</si>
  <si>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</si>
  <si>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</si>
  <si>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</si>
  <si>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</si>
  <si>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</si>
  <si>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</si>
  <si>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</si>
  <si>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</si>
  <si>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</si>
  <si>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</si>
  <si>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</si>
  <si>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</si>
  <si>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</si>
  <si>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</si>
  <si>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</si>
  <si>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</si>
  <si>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</si>
  <si>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</si>
  <si>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</si>
  <si>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</si>
  <si>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</si>
  <si>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</si>
  <si>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</si>
  <si>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</si>
  <si>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</si>
  <si>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</si>
  <si>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</si>
  <si>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</si>
  <si>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</si>
  <si>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</si>
  <si>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</si>
  <si>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</si>
  <si>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</si>
  <si>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</si>
  <si>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</si>
  <si>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</si>
  <si>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</si>
  <si>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</si>
  <si>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</si>
  <si>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</si>
  <si>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</si>
  <si>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</si>
  <si>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</si>
  <si>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</si>
  <si>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</si>
  <si>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</si>
  <si>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</si>
  <si>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</si>
  <si>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</si>
  <si>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</si>
  <si>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</si>
  <si>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</si>
  <si>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</si>
  <si>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</si>
  <si>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</si>
  <si>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</si>
  <si>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</si>
  <si>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</si>
  <si>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</si>
  <si>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</si>
  <si>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</si>
  <si>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</si>
  <si>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</si>
  <si>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</si>
  <si>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</si>
  <si>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</si>
  <si>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</si>
  <si>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</si>
  <si>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</si>
  <si>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</si>
  <si>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</si>
  <si>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</si>
  <si>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</si>
  <si>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</si>
  <si>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</si>
  <si>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</si>
  <si>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</si>
  <si>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</si>
  <si>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</si>
  <si>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</si>
  <si>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</si>
  <si>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</si>
  <si>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</si>
  <si>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</si>
  <si>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</si>
  <si>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</si>
  <si>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</si>
  <si>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</si>
  <si>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</si>
  <si>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</si>
  <si>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</si>
  <si>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</si>
  <si>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</si>
  <si>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</si>
  <si>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</si>
  <si>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</si>
  <si>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</si>
  <si>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</si>
  <si>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</si>
  <si>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</si>
  <si>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</si>
  <si>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</si>
  <si>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</si>
  <si>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</si>
  <si>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</si>
  <si>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</si>
  <si>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</si>
  <si>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</si>
  <si>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</si>
  <si>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</si>
  <si>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</si>
  <si>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</si>
  <si>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</si>
  <si>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</si>
  <si>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</si>
  <si>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</si>
  <si>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</si>
  <si>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</si>
  <si>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</si>
  <si>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</si>
  <si>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</si>
  <si>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</si>
  <si>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</si>
  <si>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</si>
  <si>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</si>
  <si>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</si>
  <si>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</si>
  <si>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</si>
  <si>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</si>
  <si>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</si>
  <si>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</si>
  <si>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</si>
  <si>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</si>
  <si>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</si>
  <si>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</si>
  <si>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</si>
  <si>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</si>
  <si>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</si>
  <si>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</si>
  <si>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</si>
  <si>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</si>
  <si>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</si>
  <si>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</si>
  <si>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</si>
  <si>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</si>
  <si>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</si>
  <si>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</si>
  <si>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</si>
  <si>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</si>
  <si>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</si>
  <si>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</si>
  <si>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</si>
  <si>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</si>
  <si>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</si>
  <si>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</si>
  <si>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</si>
  <si>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</si>
  <si>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</si>
  <si>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</si>
  <si>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</si>
  <si>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</si>
  <si>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</si>
  <si>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</si>
  <si>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</si>
  <si>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</si>
  <si>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</si>
  <si>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</si>
  <si>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</si>
  <si>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</si>
  <si>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</si>
  <si>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</si>
  <si>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</si>
  <si>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</si>
  <si>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</si>
  <si>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</si>
  <si>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</si>
  <si>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</si>
  <si>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</si>
  <si>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</si>
  <si>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</si>
  <si>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</si>
  <si>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</si>
  <si>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</si>
  <si>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</si>
  <si>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</si>
  <si>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</si>
  <si>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</si>
  <si>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</si>
  <si>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</si>
  <si>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</si>
  <si>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</si>
  <si>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</si>
  <si>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</si>
  <si>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</si>
  <si>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</si>
  <si>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</si>
  <si>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</si>
  <si>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</si>
  <si>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</si>
  <si>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</si>
  <si>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</si>
  <si>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</si>
  <si>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</si>
  <si>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</si>
  <si>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</si>
  <si>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</si>
  <si>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</si>
  <si>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</si>
  <si>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</si>
  <si>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</si>
  <si>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</si>
  <si>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</si>
  <si>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</si>
  <si>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</si>
  <si>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</si>
  <si>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</si>
  <si>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</si>
  <si>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</si>
  <si>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</si>
  <si>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</si>
  <si>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</si>
  <si>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</si>
  <si>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</si>
  <si>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</si>
  <si>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</si>
  <si>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</si>
  <si>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</si>
  <si>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</si>
  <si>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</si>
  <si>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</si>
  <si>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</si>
  <si>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</si>
  <si>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</si>
  <si>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</si>
  <si>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</si>
  <si>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</si>
  <si>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</si>
  <si>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</si>
  <si>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</si>
  <si>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</si>
  <si>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</si>
  <si>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</si>
  <si>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</si>
  <si>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</si>
  <si>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</si>
  <si>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</si>
  <si>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</si>
  <si>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</si>
  <si>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</si>
  <si>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</si>
  <si>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</si>
  <si>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</si>
  <si>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</si>
  <si>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</si>
  <si>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</si>
  <si>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</si>
  <si>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</si>
  <si>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</si>
  <si>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</si>
  <si>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</si>
  <si>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</si>
  <si>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</si>
  <si>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</si>
  <si>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</si>
  <si>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</si>
  <si>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</si>
  <si>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</si>
  <si>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</si>
  <si>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</si>
  <si>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</si>
  <si>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</si>
  <si>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</si>
  <si>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</si>
  <si>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</si>
  <si>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</si>
  <si>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</si>
  <si>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</si>
  <si>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</si>
  <si>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</si>
  <si>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</si>
  <si>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</si>
  <si>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</si>
  <si>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</si>
  <si>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</si>
  <si>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</si>
  <si>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</si>
  <si>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</si>
  <si>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</si>
  <si>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</si>
  <si>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</si>
  <si>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</si>
  <si>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</si>
  <si>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</si>
  <si>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</si>
  <si>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</si>
  <si>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</si>
  <si>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</si>
  <si>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</si>
  <si>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</si>
  <si>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</si>
  <si>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</si>
  <si>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</si>
  <si>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</si>
  <si>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</si>
  <si>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</si>
  <si>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</si>
  <si>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</si>
  <si>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</si>
  <si>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</si>
  <si>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</si>
  <si>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</si>
  <si>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</si>
  <si>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</si>
  <si>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</si>
  <si>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</si>
  <si>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</si>
  <si>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</si>
  <si>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</si>
  <si>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</si>
  <si>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</si>
  <si>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</si>
  <si>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</si>
  <si>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</si>
  <si>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</si>
  <si>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</si>
  <si>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</si>
  <si>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</si>
  <si>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</si>
  <si>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</si>
  <si>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</si>
  <si>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</si>
  <si>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</si>
  <si>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</si>
  <si>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</si>
  <si>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</si>
  <si>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</si>
  <si>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</si>
  <si>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</si>
  <si>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</si>
  <si>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</si>
  <si>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</si>
  <si>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</si>
  <si>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</si>
  <si>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</si>
  <si>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</si>
  <si>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</si>
  <si>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</si>
  <si>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</si>
  <si>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</si>
  <si>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</si>
  <si>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</si>
  <si>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</si>
  <si>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</si>
  <si>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</si>
  <si>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</si>
  <si>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</si>
  <si>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</si>
  <si>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</si>
  <si>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</si>
  <si>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</si>
  <si>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</si>
  <si>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</si>
  <si>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</si>
  <si>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</si>
  <si>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</si>
  <si>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</si>
  <si>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</si>
  <si>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</si>
  <si>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</si>
  <si>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</si>
  <si>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</si>
  <si>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</si>
  <si>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</si>
  <si>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</si>
  <si>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</si>
  <si>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</si>
  <si>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</si>
  <si>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</si>
  <si>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</si>
  <si>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</si>
  <si>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</si>
  <si>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</si>
  <si>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</si>
  <si>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</si>
  <si>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</si>
  <si>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</si>
  <si>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</si>
  <si>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</si>
  <si>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</si>
  <si>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</si>
  <si>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</si>
  <si>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</si>
  <si>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</si>
  <si>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</si>
  <si>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</si>
  <si>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</si>
  <si>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</si>
  <si>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</si>
  <si>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</si>
  <si>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</si>
  <si>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</si>
  <si>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</si>
  <si>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</si>
  <si>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</si>
  <si>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</si>
  <si>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</si>
  <si>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</si>
  <si>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</si>
  <si>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</si>
  <si>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</si>
  <si>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</si>
  <si>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</si>
  <si>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</si>
  <si>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</si>
  <si>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</si>
  <si>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</si>
  <si>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</si>
  <si>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</si>
  <si>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</si>
  <si>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</si>
  <si>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</si>
  <si>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</si>
  <si>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</si>
  <si>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</si>
  <si>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</si>
  <si>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</si>
  <si>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</si>
  <si>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</si>
  <si>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</si>
  <si>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</si>
  <si>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</si>
  <si>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</si>
  <si>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</si>
  <si>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</si>
  <si>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</si>
  <si>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</si>
  <si>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</si>
  <si>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</si>
  <si>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</si>
  <si>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</si>
  <si>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</si>
  <si>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</si>
  <si>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</si>
  <si>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</si>
  <si>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</si>
  <si>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</si>
  <si>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</si>
  <si>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</si>
  <si>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</si>
  <si>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</si>
  <si>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</si>
  <si>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</si>
  <si>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</si>
  <si>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</si>
  <si>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</si>
  <si>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</si>
  <si>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</si>
  <si>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</si>
  <si>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</si>
  <si>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</si>
  <si>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</si>
  <si>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</si>
  <si>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</si>
  <si>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</si>
  <si>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</si>
  <si>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</si>
  <si>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</si>
  <si>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</si>
  <si>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</si>
  <si>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</si>
  <si>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</si>
  <si>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</si>
  <si>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</si>
  <si>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</si>
  <si>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</si>
  <si>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</si>
  <si>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</si>
  <si>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</si>
  <si>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</si>
  <si>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</si>
  <si>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</si>
  <si>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</si>
  <si>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</si>
  <si>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</si>
  <si>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</si>
  <si>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</si>
  <si>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</si>
  <si>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</si>
  <si>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</si>
  <si>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</si>
  <si>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</si>
  <si>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</si>
  <si>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</si>
  <si>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</si>
  <si>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</si>
  <si>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</si>
  <si>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</si>
  <si>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</si>
  <si>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</si>
  <si>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</si>
  <si>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</si>
  <si>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</si>
  <si>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</si>
  <si>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</si>
  <si>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</si>
  <si>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</si>
  <si>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</si>
  <si>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</si>
  <si>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</si>
  <si>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</si>
  <si>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</si>
  <si>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</si>
  <si>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</si>
  <si>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</si>
  <si>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</si>
  <si>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</si>
  <si>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</si>
  <si>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</si>
  <si>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</si>
  <si>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</si>
  <si>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</si>
  <si>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</si>
  <si>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</si>
  <si>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</si>
  <si>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</si>
  <si>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</si>
  <si>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</si>
  <si>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</si>
  <si>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</si>
  <si>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</si>
  <si>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</si>
  <si>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</si>
  <si>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</si>
  <si>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</si>
  <si>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</si>
  <si>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</si>
  <si>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</si>
  <si>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</si>
  <si>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</si>
  <si>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</si>
  <si>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</si>
  <si>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</si>
  <si>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</si>
  <si>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</si>
  <si>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</si>
  <si>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</si>
  <si>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</si>
  <si>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</si>
  <si>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</si>
  <si>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</si>
  <si>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</si>
  <si>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</si>
  <si>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</si>
  <si>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</si>
  <si>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</si>
  <si>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</si>
  <si>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</si>
  <si>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</si>
  <si>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</si>
  <si>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</si>
  <si>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</si>
  <si>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</si>
  <si>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</si>
  <si>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</si>
  <si>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</si>
  <si>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</si>
  <si>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</si>
  <si>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</si>
  <si>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</si>
  <si>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</si>
  <si>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</si>
  <si>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</si>
  <si>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</si>
  <si>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</si>
  <si>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</si>
  <si>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</si>
  <si>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</si>
  <si>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</si>
  <si>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</si>
  <si>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</si>
  <si>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</si>
  <si>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</si>
  <si>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</si>
  <si>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</si>
  <si>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</si>
  <si>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</si>
  <si>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</si>
  <si>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</si>
  <si>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</si>
  <si>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</si>
  <si>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</si>
  <si>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</si>
  <si>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</si>
  <si>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</si>
  <si>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</si>
  <si>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</si>
  <si>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</si>
  <si>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</si>
  <si>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</si>
  <si>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</si>
  <si>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</si>
  <si>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</si>
  <si>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</si>
  <si>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</si>
  <si>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</si>
  <si>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</si>
  <si>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</si>
  <si>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</si>
  <si>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</si>
  <si>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</si>
  <si>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</si>
  <si>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</si>
  <si>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</si>
  <si>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</si>
  <si>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</si>
  <si>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</si>
  <si>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</si>
  <si>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</si>
  <si>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</si>
  <si>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</si>
  <si>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</si>
  <si>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</si>
  <si>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</si>
  <si>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</si>
  <si>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</si>
  <si>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</si>
  <si>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</si>
  <si>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</si>
  <si>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</si>
  <si>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</si>
  <si>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</si>
  <si>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</si>
  <si>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</si>
  <si>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</si>
  <si>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</si>
  <si>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</si>
  <si>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</si>
  <si>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</si>
  <si>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</si>
  <si>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</si>
  <si>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</si>
  <si>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</si>
  <si>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</si>
  <si>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</si>
  <si>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</si>
  <si>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</si>
  <si>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</si>
  <si>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</si>
  <si>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</si>
  <si>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</si>
  <si>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</si>
  <si>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</si>
  <si>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</si>
  <si>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</si>
  <si>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</si>
  <si>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</si>
  <si>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</si>
  <si>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</si>
  <si>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</si>
  <si>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</si>
  <si>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</si>
  <si>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</si>
  <si>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</si>
  <si>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</si>
  <si>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</si>
  <si>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</si>
  <si>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</si>
  <si>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</si>
  <si>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</si>
  <si>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</si>
  <si>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</si>
  <si>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</si>
  <si>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</si>
  <si>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</si>
  <si>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</si>
  <si>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</si>
  <si>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</si>
  <si>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</si>
  <si>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</si>
  <si>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</si>
  <si>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</si>
  <si>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</si>
  <si>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</si>
  <si>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</si>
  <si>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</si>
  <si>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</si>
  <si>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</si>
  <si>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</si>
  <si>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</si>
  <si>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</si>
  <si>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</si>
  <si>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</si>
  <si>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</si>
  <si>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</si>
  <si>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</si>
  <si>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</si>
  <si>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</si>
  <si>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</si>
  <si>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</si>
  <si>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</si>
  <si>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</si>
  <si>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</si>
  <si>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</si>
  <si>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</si>
  <si>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</si>
  <si>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</si>
  <si>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</si>
  <si>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</si>
  <si>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</si>
  <si>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</si>
  <si>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</si>
  <si>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</si>
  <si>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</si>
  <si>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</si>
  <si>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</si>
  <si>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</si>
  <si>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</si>
  <si>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</si>
  <si>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</si>
  <si>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</si>
  <si>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</si>
  <si>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</si>
  <si>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</si>
  <si>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</si>
  <si>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</si>
  <si>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</si>
  <si>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</si>
  <si>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</si>
  <si>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</si>
  <si>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</si>
  <si>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</si>
  <si>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</si>
  <si>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</si>
  <si>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</si>
  <si>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</si>
  <si>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</si>
  <si>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</si>
  <si>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</si>
  <si>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</si>
  <si>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</si>
  <si>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</si>
  <si>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</si>
  <si>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</si>
  <si>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</si>
  <si>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</si>
  <si>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</si>
  <si>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</si>
  <si>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</si>
  <si>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</si>
  <si>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</si>
  <si>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</si>
  <si>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</si>
  <si>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</si>
  <si>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</si>
  <si>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</si>
  <si>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</si>
  <si>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</si>
  <si>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</si>
  <si>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</si>
  <si>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</si>
  <si>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</si>
  <si>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</si>
  <si>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</si>
  <si>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</si>
  <si>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</si>
  <si>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</si>
  <si>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</si>
  <si>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</si>
  <si>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</si>
  <si>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</si>
  <si>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</si>
  <si>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</si>
  <si>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</si>
  <si>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</si>
  <si>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</si>
  <si>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</si>
  <si>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</si>
  <si>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</si>
  <si>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</si>
  <si>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</si>
  <si>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</si>
  <si>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</si>
  <si>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</si>
  <si>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</si>
  <si>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</si>
  <si>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</si>
  <si>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</si>
  <si>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</si>
  <si>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</si>
  <si>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</si>
  <si>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</si>
  <si>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</si>
  <si>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</si>
  <si>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</si>
  <si>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</si>
  <si>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</si>
  <si>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</si>
  <si>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</si>
  <si>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</si>
  <si>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</si>
  <si>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</si>
  <si>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</si>
  <si>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</si>
  <si>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</si>
  <si>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</si>
  <si>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</si>
  <si>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</si>
  <si>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</si>
  <si>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</si>
  <si>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</si>
  <si>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</si>
  <si>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</si>
  <si>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</si>
  <si>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</si>
  <si>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</si>
  <si>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</si>
  <si>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</si>
  <si>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</si>
  <si>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</si>
  <si>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</si>
  <si>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</si>
  <si>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</si>
  <si>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</si>
  <si>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</si>
  <si>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</si>
  <si>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</si>
  <si>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</si>
  <si>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</si>
  <si>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</si>
  <si>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</si>
  <si>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</si>
  <si>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</si>
  <si>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</si>
  <si>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</si>
  <si>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</si>
  <si>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</si>
  <si>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</si>
  <si>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</si>
  <si>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</si>
  <si>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</si>
  <si>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</si>
  <si>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</si>
  <si>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</si>
  <si>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</si>
  <si>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</si>
  <si>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</si>
  <si>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</si>
  <si>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</si>
  <si>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</si>
  <si>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</si>
  <si>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</si>
  <si>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</si>
  <si>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</si>
  <si>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</si>
  <si>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</si>
  <si>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</si>
  <si>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</si>
  <si>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</si>
  <si>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</si>
  <si>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</si>
  <si>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</si>
  <si>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</si>
  <si>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</si>
  <si>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</si>
  <si>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</si>
  <si>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</si>
  <si>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</si>
  <si>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</si>
  <si>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</si>
  <si>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</si>
  <si>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</si>
  <si>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</si>
  <si>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</si>
  <si>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</si>
  <si>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</si>
  <si>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</si>
  <si>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</si>
  <si>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</si>
  <si>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</si>
  <si>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</si>
  <si>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</si>
  <si>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</si>
  <si>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</si>
  <si>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</si>
  <si>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</si>
  <si>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</si>
  <si>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</si>
  <si>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</si>
  <si>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</si>
  <si>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</si>
  <si>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</si>
  <si>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</si>
  <si>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</si>
  <si>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</si>
  <si>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</si>
  <si>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</si>
  <si>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</si>
  <si>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</si>
  <si>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</si>
  <si>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</si>
  <si>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</si>
  <si>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</si>
  <si>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</si>
  <si>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</si>
  <si>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</si>
  <si>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</si>
  <si>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</si>
  <si>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</si>
  <si>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</si>
  <si>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</si>
  <si>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</si>
  <si>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</si>
  <si>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</si>
  <si>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</si>
  <si>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</si>
  <si>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</si>
  <si>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</si>
  <si>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</si>
  <si>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</si>
  <si>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</si>
  <si>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</si>
  <si>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</si>
  <si>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</si>
  <si>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</si>
  <si>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</si>
  <si>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</si>
  <si>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</si>
  <si>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</si>
  <si>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</si>
  <si>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</si>
  <si>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</si>
  <si>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</si>
  <si>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</si>
  <si>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</si>
  <si>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</si>
  <si>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</si>
  <si>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</si>
  <si>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</si>
  <si>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</si>
  <si>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</si>
  <si>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</si>
  <si>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</si>
  <si>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</si>
  <si>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</si>
  <si>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</si>
  <si>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</si>
  <si>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</si>
  <si>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</si>
  <si>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</si>
  <si>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</si>
  <si>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</si>
  <si>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</si>
  <si>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</si>
  <si>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</si>
  <si>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</si>
  <si>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</si>
  <si>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</si>
  <si>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</si>
  <si>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</si>
  <si>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</si>
  <si>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</si>
  <si>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</si>
  <si>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</si>
  <si>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</si>
  <si>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</si>
  <si>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</si>
  <si>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</si>
  <si>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</si>
  <si>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</si>
  <si>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</si>
  <si>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</si>
  <si>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</si>
  <si>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</si>
  <si>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</si>
  <si>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</si>
  <si>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</si>
  <si>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</si>
  <si>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</si>
  <si>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</si>
  <si>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</si>
  <si>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</si>
  <si>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</si>
  <si>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</si>
  <si>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</si>
  <si>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</si>
  <si>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</si>
  <si>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</si>
  <si>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</si>
  <si>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</si>
  <si>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</si>
  <si>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</si>
  <si>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</si>
  <si>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</si>
  <si>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</si>
  <si>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</si>
  <si>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</si>
  <si>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</si>
  <si>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</si>
  <si>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</si>
  <si>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</si>
  <si>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</si>
  <si>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</si>
  <si>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</si>
  <si>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</si>
  <si>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</si>
  <si>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</si>
  <si>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</si>
  <si>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</si>
  <si>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</si>
  <si>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</si>
  <si>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</si>
  <si>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</si>
  <si>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</si>
  <si>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</si>
  <si>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</si>
  <si>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</si>
  <si>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</si>
  <si>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</si>
  <si>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</si>
  <si>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</si>
  <si>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</si>
  <si>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</si>
  <si>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</si>
  <si>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</si>
  <si>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</si>
  <si>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</si>
  <si>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</si>
  <si>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</si>
  <si>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</si>
  <si>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</si>
  <si>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</si>
  <si>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</si>
  <si>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</si>
  <si>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</si>
  <si>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</si>
  <si>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</si>
  <si>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</si>
  <si>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</si>
  <si>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</si>
  <si>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</si>
  <si>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</si>
  <si>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</si>
  <si>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</si>
  <si>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</si>
  <si>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</si>
  <si>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</si>
  <si>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</si>
  <si>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</si>
  <si>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</si>
  <si>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</si>
  <si>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</si>
  <si>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</si>
  <si>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</si>
  <si>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</si>
  <si>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</si>
  <si>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</si>
  <si>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</si>
  <si>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</si>
  <si>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</si>
  <si>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</si>
  <si>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</si>
  <si>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</si>
  <si>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</si>
  <si>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</si>
  <si>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</si>
  <si>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</si>
  <si>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</si>
  <si>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</si>
  <si>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</si>
  <si>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</si>
  <si>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</si>
  <si>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</si>
  <si>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</si>
  <si>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</si>
  <si>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</si>
  <si>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</si>
  <si>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</si>
  <si>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</si>
  <si>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</si>
  <si>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</si>
  <si>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</si>
  <si>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</si>
  <si>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</si>
  <si>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</si>
  <si>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</si>
  <si>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</si>
  <si>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</si>
  <si>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</si>
  <si>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</si>
  <si>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</si>
  <si>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</si>
  <si>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</si>
  <si>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</si>
  <si>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</si>
  <si>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</si>
  <si>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</si>
  <si>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</si>
  <si>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</si>
  <si>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</si>
  <si>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</si>
  <si>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</si>
  <si>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</si>
  <si>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</si>
  <si>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</si>
  <si>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</si>
  <si>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</si>
  <si>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</si>
  <si>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</si>
  <si>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</si>
  <si>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</si>
  <si>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</si>
  <si>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</si>
  <si>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</si>
  <si>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</si>
  <si>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</si>
  <si>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</si>
  <si>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</si>
  <si>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</si>
  <si>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</si>
  <si>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</si>
  <si>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</si>
  <si>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</si>
  <si>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</si>
  <si>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</si>
  <si>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</si>
  <si>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</si>
  <si>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</si>
  <si>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</si>
  <si>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</si>
  <si>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</si>
  <si>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</si>
  <si>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</si>
  <si>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</si>
  <si>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</si>
  <si>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</si>
  <si>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</si>
  <si>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</si>
  <si>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</si>
  <si>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</si>
  <si>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</si>
  <si>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</si>
  <si>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</si>
  <si>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</si>
  <si>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</si>
  <si>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</si>
  <si>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</si>
  <si>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</si>
  <si>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</si>
  <si>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</si>
  <si>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</si>
  <si>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</si>
  <si>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</si>
  <si>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</si>
  <si>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</si>
  <si>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</si>
  <si>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</si>
  <si>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</si>
  <si>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</si>
  <si>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</si>
  <si>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</si>
  <si>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</si>
  <si>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</si>
  <si>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</si>
  <si>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</si>
  <si>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</si>
  <si>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</si>
  <si>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</si>
  <si>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</si>
  <si>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</si>
  <si>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</si>
  <si>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</si>
  <si>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</si>
  <si>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</si>
  <si>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</si>
  <si>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</si>
  <si>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</si>
  <si>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</si>
  <si>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</si>
  <si>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</si>
  <si>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</si>
  <si>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</si>
  <si>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</si>
  <si>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</si>
  <si>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</si>
  <si>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</si>
  <si>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</si>
  <si>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</si>
  <si>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</si>
  <si>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</si>
  <si>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</si>
  <si>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</si>
  <si>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</si>
  <si>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</si>
  <si>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</si>
  <si>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</si>
  <si>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</si>
  <si>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</si>
  <si>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</si>
  <si>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</si>
  <si>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</si>
  <si>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</si>
  <si>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</si>
  <si>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</si>
  <si>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</si>
  <si>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</si>
  <si>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</si>
  <si>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</si>
  <si>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</si>
  <si>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</si>
  <si>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</si>
  <si>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</si>
  <si>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</si>
  <si>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</si>
  <si>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</si>
  <si>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</si>
  <si>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</si>
  <si>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</si>
  <si>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</si>
  <si>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</si>
  <si>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</si>
  <si>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</si>
  <si>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</si>
  <si>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</si>
  <si>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</si>
  <si>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</si>
  <si>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</si>
  <si>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</si>
  <si>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</si>
  <si>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</si>
  <si>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</si>
  <si>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</si>
  <si>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</si>
  <si>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</si>
  <si>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</si>
  <si>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</si>
  <si>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</si>
  <si>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</si>
  <si>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</si>
  <si>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</si>
  <si>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</si>
  <si>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</si>
  <si>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</si>
  <si>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</si>
  <si>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</si>
  <si>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</si>
  <si>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</si>
  <si>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</si>
  <si>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</si>
  <si>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</si>
  <si>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</si>
  <si>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</si>
  <si>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</si>
  <si>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</si>
  <si>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</si>
  <si>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</si>
  <si>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</si>
  <si>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</si>
  <si>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</si>
  <si>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</si>
  <si>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</si>
  <si>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</si>
  <si>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</si>
  <si>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</si>
  <si>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</si>
  <si>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</si>
  <si>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</si>
  <si>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</si>
  <si>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</si>
  <si>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</si>
  <si>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</si>
  <si>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</si>
  <si>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</si>
  <si>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</si>
  <si>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</si>
  <si>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</si>
  <si>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</si>
  <si>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</si>
  <si>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</si>
  <si>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</si>
  <si>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</si>
  <si>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</si>
  <si>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</si>
  <si>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</si>
  <si>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</si>
  <si>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</si>
  <si>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</si>
  <si>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</si>
  <si>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</si>
  <si>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</si>
  <si>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</si>
  <si>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</si>
  <si>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</si>
  <si>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</si>
  <si>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</si>
  <si>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</si>
  <si>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</si>
  <si>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</si>
  <si>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</si>
  <si>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</si>
  <si>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</si>
  <si>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</si>
  <si>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</si>
  <si>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</si>
  <si>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</si>
  <si>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</si>
  <si>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</si>
  <si>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</si>
  <si>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</si>
  <si>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</si>
  <si>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</si>
  <si>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</si>
  <si>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</si>
  <si>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</si>
  <si>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</si>
  <si>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</si>
  <si>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</si>
  <si>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</si>
  <si>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</si>
  <si>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</si>
  <si>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</si>
  <si>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</si>
  <si>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</si>
  <si>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</si>
  <si>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</si>
  <si>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</si>
  <si>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</si>
  <si>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</si>
  <si>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</si>
  <si>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</si>
  <si>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</si>
  <si>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</si>
  <si>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</si>
  <si>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</si>
  <si>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</si>
  <si>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</si>
  <si>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</si>
  <si>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</si>
  <si>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</si>
  <si>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</si>
  <si>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</si>
  <si>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</si>
  <si>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</si>
  <si>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</si>
  <si>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</si>
  <si>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</si>
  <si>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</si>
  <si>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</si>
  <si>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</si>
  <si>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</si>
  <si>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</si>
  <si>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</si>
  <si>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</si>
  <si>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</si>
  <si>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</si>
  <si>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</si>
  <si>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</si>
  <si>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</si>
  <si>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</si>
  <si>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</si>
  <si>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</si>
  <si>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</si>
  <si>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</si>
  <si>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</si>
  <si>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</si>
  <si>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</si>
  <si>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</si>
  <si>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</si>
  <si>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</si>
  <si>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</si>
  <si>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</si>
  <si>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</si>
  <si>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</si>
  <si>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</si>
  <si>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</si>
  <si>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</si>
  <si>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</si>
  <si>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</si>
  <si>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</si>
  <si>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</si>
  <si>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</si>
  <si>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</si>
  <si>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</si>
  <si>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</si>
  <si>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</si>
  <si>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</si>
  <si>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</si>
  <si>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</si>
  <si>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</si>
  <si>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</si>
  <si>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</si>
  <si>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</si>
  <si>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</si>
  <si>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</si>
  <si>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</si>
  <si>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</si>
  <si>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</si>
  <si>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</si>
  <si>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</si>
  <si>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</si>
  <si>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</si>
  <si>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</si>
  <si>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</si>
  <si>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</si>
  <si>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</si>
  <si>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</si>
  <si>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</si>
  <si>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</si>
  <si>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</si>
  <si>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</si>
  <si>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</si>
  <si>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</si>
  <si>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</si>
  <si>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</si>
  <si>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</si>
  <si>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</si>
  <si>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</si>
  <si>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</si>
  <si>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</si>
  <si>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</si>
  <si>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</si>
  <si>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</si>
  <si>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</si>
  <si>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</si>
  <si>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</si>
  <si>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</si>
  <si>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</si>
  <si>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</si>
  <si>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</si>
  <si>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</si>
  <si>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</si>
  <si>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</si>
  <si>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</si>
  <si>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</si>
  <si>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</si>
  <si>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</si>
  <si>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</si>
  <si>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</si>
  <si>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</si>
  <si>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</si>
  <si>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</si>
  <si>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</si>
  <si>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</si>
  <si>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</si>
  <si>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</si>
  <si>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</si>
  <si>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</si>
  <si>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</si>
  <si>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</si>
  <si>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</si>
  <si>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</si>
  <si>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</si>
  <si>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</si>
  <si>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</si>
  <si>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</si>
  <si>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</si>
  <si>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</si>
  <si>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</si>
  <si>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</si>
  <si>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</si>
  <si>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</si>
  <si>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</si>
  <si>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</si>
  <si>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</si>
  <si>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</si>
  <si>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</si>
  <si>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</si>
  <si>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</si>
  <si>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</si>
  <si>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</si>
  <si>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</si>
  <si>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</si>
  <si>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</si>
  <si>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</si>
  <si>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</si>
  <si>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</si>
  <si>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</si>
  <si>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</si>
  <si>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</si>
  <si>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</si>
  <si>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</si>
  <si>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</si>
  <si>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</si>
  <si>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</si>
  <si>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</si>
  <si>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</si>
  <si>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</si>
  <si>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</si>
  <si>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</si>
  <si>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</si>
  <si>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</si>
  <si>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</si>
  <si>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</si>
  <si>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</si>
  <si>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</si>
  <si>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</si>
  <si>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</si>
  <si>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</si>
  <si>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</si>
  <si>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</si>
  <si>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</si>
  <si>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</si>
  <si>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</si>
  <si>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</si>
  <si>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</si>
  <si>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</si>
  <si>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</si>
  <si>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</si>
  <si>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</si>
  <si>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</si>
  <si>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</si>
  <si>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</si>
  <si>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</si>
  <si>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</si>
  <si>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</si>
  <si>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</si>
  <si>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</si>
  <si>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</si>
  <si>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</si>
  <si>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</si>
  <si>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</si>
  <si>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</si>
  <si>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</si>
  <si>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</si>
  <si>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</si>
  <si>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</si>
  <si>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</si>
  <si>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</si>
  <si>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</si>
  <si>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</si>
  <si>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</si>
  <si>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</si>
  <si>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</si>
  <si>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</si>
  <si>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</si>
  <si>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</si>
  <si>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</si>
  <si>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</si>
  <si>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</si>
  <si>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</si>
  <si>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</si>
  <si>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</si>
  <si>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</si>
  <si>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</si>
  <si>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</si>
  <si>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</si>
  <si>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</si>
  <si>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</si>
  <si>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</si>
  <si>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</si>
  <si>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</si>
  <si>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</si>
  <si>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</si>
  <si>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</si>
  <si>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</si>
  <si>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</si>
  <si>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</si>
  <si>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</si>
  <si>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</si>
  <si>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</si>
  <si>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</si>
  <si>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</si>
  <si>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</si>
  <si>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</si>
  <si>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</si>
  <si>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</si>
  <si>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</si>
  <si>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</si>
  <si>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</si>
  <si>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</si>
  <si>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</si>
  <si>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</si>
  <si>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</si>
  <si>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</si>
  <si>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</si>
  <si>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</si>
  <si>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</si>
  <si>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</si>
  <si>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</si>
  <si>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</si>
  <si>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</si>
  <si>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</si>
  <si>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</si>
  <si>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</si>
  <si>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</si>
  <si>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</si>
  <si>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</si>
  <si>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</si>
  <si>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</si>
  <si>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</si>
  <si>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</si>
  <si>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</si>
  <si>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</si>
  <si>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</si>
  <si>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</si>
  <si>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</si>
  <si>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</si>
  <si>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</si>
  <si>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</si>
  <si>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</si>
  <si>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</si>
  <si>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</si>
  <si>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</si>
  <si>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</si>
  <si>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</si>
  <si>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</si>
  <si>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</si>
  <si>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</si>
  <si>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</si>
  <si>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</si>
  <si>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</si>
  <si>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</si>
  <si>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</si>
  <si>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</si>
  <si>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</si>
  <si>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</si>
  <si>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</si>
  <si>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</si>
  <si>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</si>
  <si>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</si>
  <si>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</si>
  <si>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</si>
  <si>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</si>
  <si>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</si>
  <si>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</si>
  <si>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</si>
  <si>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</si>
  <si>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</si>
  <si>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</si>
  <si>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</si>
  <si>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</si>
  <si>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</si>
  <si>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</si>
  <si>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</si>
  <si>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</si>
  <si>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</si>
  <si>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</si>
  <si>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</si>
  <si>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</si>
  <si>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</si>
  <si>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</si>
  <si>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</si>
  <si>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</si>
  <si>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</si>
  <si>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</si>
  <si>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</si>
  <si>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</si>
  <si>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</si>
  <si>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</si>
  <si>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</si>
  <si>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</si>
  <si>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</si>
  <si>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</si>
  <si>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</si>
  <si>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</si>
  <si>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</si>
  <si>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</si>
  <si>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</si>
  <si>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</si>
  <si>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</si>
  <si>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</si>
  <si>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</si>
  <si>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</si>
  <si>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</si>
  <si>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</si>
  <si>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</si>
  <si>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</si>
  <si>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</si>
  <si>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</si>
  <si>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</si>
  <si>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</si>
  <si>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</si>
  <si>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</si>
  <si>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</si>
  <si>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</si>
  <si>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</si>
  <si>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</si>
  <si>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</si>
  <si>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</si>
  <si>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</si>
  <si>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</si>
  <si>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</si>
  <si>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</si>
  <si>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</si>
  <si>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</si>
  <si>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</si>
  <si>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</si>
  <si>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</si>
  <si>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</si>
  <si>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</si>
  <si>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</si>
  <si>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</si>
  <si>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</si>
  <si>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</si>
  <si>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</si>
  <si>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</si>
  <si>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</si>
  <si>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</si>
  <si>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</si>
  <si>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</si>
  <si>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</si>
  <si>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</si>
  <si>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</si>
  <si>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</si>
  <si>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</si>
  <si>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</si>
  <si>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</si>
  <si>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</si>
  <si>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</si>
  <si>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</si>
  <si>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</si>
  <si>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</si>
  <si>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</si>
  <si>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</si>
  <si>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</si>
  <si>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</si>
  <si>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</si>
  <si>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</si>
  <si>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</si>
  <si>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</si>
  <si>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</si>
  <si>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</si>
  <si>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</si>
  <si>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</si>
  <si>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</si>
  <si>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</si>
  <si>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</si>
  <si>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</si>
  <si>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</si>
  <si>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</si>
  <si>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</si>
  <si>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</si>
  <si>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</si>
  <si>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</si>
  <si>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</si>
  <si>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</si>
  <si>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</si>
  <si>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</si>
  <si>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</si>
  <si>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</si>
  <si>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</si>
  <si>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</si>
  <si>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</si>
  <si>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</si>
  <si>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</si>
  <si>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</si>
  <si>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</si>
  <si>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</si>
  <si>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</si>
  <si>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</si>
  <si>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</si>
  <si>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</si>
  <si>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</si>
  <si>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</si>
  <si>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</si>
  <si>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</si>
  <si>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</si>
  <si>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</si>
  <si>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</si>
  <si>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</si>
  <si>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</si>
  <si>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</si>
  <si>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</si>
  <si>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</si>
  <si>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</si>
  <si>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</si>
  <si>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</si>
  <si>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</si>
  <si>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</si>
  <si>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</si>
  <si>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</si>
  <si>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</si>
  <si>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</si>
  <si>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</si>
  <si>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</si>
  <si>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</si>
  <si>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</si>
  <si>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</si>
  <si>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</si>
  <si>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</si>
  <si>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</si>
  <si>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</si>
  <si>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</si>
  <si>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</si>
  <si>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</si>
  <si>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</si>
  <si>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</si>
  <si>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</si>
  <si>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</si>
  <si>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</si>
  <si>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</si>
  <si>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</si>
  <si>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</si>
  <si>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</si>
  <si>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</si>
  <si>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</si>
  <si>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</si>
  <si>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</si>
  <si>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</si>
  <si>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</si>
  <si>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</si>
  <si>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</si>
  <si>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</si>
  <si>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</si>
  <si>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</si>
  <si>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</si>
  <si>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</si>
  <si>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</si>
  <si>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</si>
  <si>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</si>
  <si>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</si>
  <si>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</si>
  <si>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</si>
  <si>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</si>
  <si>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</si>
  <si>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</si>
  <si>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</si>
  <si>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</si>
  <si>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</si>
  <si>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</si>
  <si>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</si>
  <si>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</si>
  <si>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</si>
  <si>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</si>
  <si>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</si>
  <si>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</si>
  <si>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</si>
  <si>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</si>
  <si>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</si>
  <si>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</si>
  <si>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</si>
  <si>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</si>
  <si>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</si>
  <si>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</si>
  <si>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</si>
  <si>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</si>
  <si>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</si>
  <si>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</si>
  <si>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</si>
  <si>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</si>
  <si>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</si>
  <si>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</si>
  <si>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</si>
  <si>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</si>
  <si>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</si>
  <si>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</si>
  <si>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</si>
  <si>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</si>
  <si>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</si>
  <si>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</si>
  <si>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</si>
  <si>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</si>
  <si>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</si>
  <si>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</si>
  <si>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</si>
  <si>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</si>
  <si>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</si>
  <si>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</si>
  <si>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</si>
  <si>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</si>
  <si>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</si>
  <si>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</si>
  <si>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</si>
  <si>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</si>
  <si>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</si>
  <si>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</si>
  <si>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</si>
  <si>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</si>
  <si>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</si>
  <si>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</si>
  <si>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</si>
  <si>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</si>
  <si>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</si>
  <si>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</si>
  <si>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</si>
  <si>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</si>
  <si>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</si>
  <si>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</si>
  <si>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</si>
  <si>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</si>
  <si>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</si>
  <si>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</si>
  <si>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</si>
  <si>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</si>
  <si>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</si>
  <si>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</si>
  <si>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</si>
  <si>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</si>
  <si>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</si>
  <si>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</si>
  <si>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</si>
  <si>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</si>
  <si>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</si>
  <si>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</si>
  <si>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</si>
  <si>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</si>
  <si>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</si>
  <si>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</si>
  <si>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</si>
  <si>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</si>
  <si>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</si>
  <si>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</si>
  <si>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</si>
  <si>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</si>
  <si>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</si>
  <si>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</si>
  <si>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</si>
  <si>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</si>
  <si>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</si>
  <si>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</si>
  <si>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</si>
  <si>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</si>
  <si>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</si>
  <si>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</si>
  <si>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</si>
  <si>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</si>
  <si>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</si>
  <si>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</si>
  <si>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</si>
  <si>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</si>
  <si>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</si>
  <si>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</si>
  <si>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</si>
  <si>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</si>
  <si>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</si>
  <si>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</si>
  <si>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</si>
  <si>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</si>
  <si>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</si>
  <si>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</si>
  <si>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</si>
  <si>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</si>
  <si>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</si>
  <si>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</si>
  <si>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</si>
  <si>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</si>
  <si>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</si>
  <si>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</si>
  <si>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</si>
  <si>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</si>
  <si>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</si>
  <si>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</si>
  <si>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</si>
  <si>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</si>
  <si>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</si>
  <si>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</si>
  <si>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</si>
  <si>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</si>
  <si>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</si>
  <si>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</si>
  <si>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</si>
  <si>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</si>
  <si>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</si>
  <si>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</si>
  <si>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</si>
  <si>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</si>
  <si>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</si>
  <si>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</si>
  <si>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</si>
  <si>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</si>
  <si>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</si>
  <si>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</si>
  <si>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</si>
  <si>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</si>
  <si>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</si>
  <si>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</si>
  <si>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</si>
  <si>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</si>
  <si>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</si>
  <si>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</si>
  <si>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</si>
  <si>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</si>
  <si>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</si>
  <si>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</si>
  <si>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</si>
  <si>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</si>
  <si>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</si>
  <si>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</si>
  <si>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</si>
  <si>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</si>
  <si>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</si>
  <si>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</si>
  <si>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</si>
  <si>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</si>
  <si>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</si>
  <si>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</si>
  <si>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</si>
  <si>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</si>
  <si>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</si>
  <si>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</si>
  <si>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</si>
  <si>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</si>
  <si>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</si>
  <si>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</si>
  <si>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</si>
  <si>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</si>
  <si>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</si>
  <si>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</si>
  <si>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</si>
  <si>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</si>
  <si>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</si>
  <si>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</si>
  <si>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</si>
  <si>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</si>
  <si>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</si>
  <si>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</si>
  <si>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</si>
  <si>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</si>
  <si>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</si>
  <si>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</si>
  <si>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</si>
  <si>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</si>
  <si>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</si>
  <si>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</si>
  <si>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</si>
  <si>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</si>
  <si>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</si>
  <si>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</si>
  <si>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</si>
  <si>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</si>
  <si>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</si>
  <si>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</si>
  <si>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</si>
  <si>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</si>
  <si>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</si>
  <si>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</si>
  <si>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</si>
  <si>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</si>
  <si>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</si>
  <si>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</si>
  <si>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</si>
  <si>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</si>
  <si>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</si>
  <si>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</si>
  <si>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</si>
  <si>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</si>
  <si>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</si>
  <si>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</si>
  <si>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</si>
  <si>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</si>
  <si>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</si>
  <si>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</si>
  <si>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</si>
  <si>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</si>
  <si>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</si>
  <si>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</si>
  <si>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</si>
  <si>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</si>
  <si>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</si>
  <si>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</si>
  <si>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</si>
  <si>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</si>
  <si>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</si>
  <si>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</si>
  <si>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</si>
  <si>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</si>
  <si>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</si>
  <si>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</si>
  <si>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</si>
  <si>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</si>
  <si>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</si>
  <si>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</si>
  <si>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</si>
  <si>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</si>
  <si>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</si>
  <si>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</si>
  <si>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</si>
  <si>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</si>
  <si>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</si>
  <si>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</si>
  <si>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</si>
  <si>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</si>
  <si>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</si>
  <si>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</si>
  <si>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</si>
  <si>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</si>
  <si>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</si>
  <si>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</si>
  <si>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</si>
  <si>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</si>
  <si>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</si>
  <si>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</si>
  <si>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</si>
  <si>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</si>
  <si>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</si>
  <si>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</si>
  <si>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</si>
  <si>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</si>
  <si>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</si>
  <si>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</si>
  <si>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</si>
  <si>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</si>
  <si>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</si>
  <si>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</si>
  <si>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</si>
  <si>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</si>
  <si>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</si>
  <si>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</si>
  <si>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</si>
  <si>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</si>
  <si>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</si>
  <si>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</si>
  <si>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</si>
  <si>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</si>
  <si>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</si>
  <si>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</si>
  <si>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</si>
  <si>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</si>
  <si>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</si>
  <si>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</si>
  <si>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</si>
  <si>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</si>
  <si>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</si>
  <si>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</si>
  <si>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</si>
  <si>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</si>
  <si>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</si>
  <si>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</si>
  <si>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</si>
  <si>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</si>
  <si>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</si>
  <si>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</si>
  <si>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</si>
  <si>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</si>
  <si>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</si>
  <si>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</si>
  <si>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</si>
  <si>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</si>
  <si>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</si>
  <si>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</si>
  <si>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</si>
  <si>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</si>
  <si>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</si>
  <si>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</si>
  <si>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</si>
  <si>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</si>
  <si>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</si>
  <si>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</si>
  <si>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</si>
  <si>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</si>
  <si>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</si>
  <si>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</si>
  <si>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</si>
  <si>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</si>
  <si>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</si>
  <si>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</si>
  <si>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</si>
  <si>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</si>
  <si>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</si>
  <si>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</si>
  <si>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</si>
  <si>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</si>
  <si>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</si>
  <si>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</si>
  <si>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</si>
  <si>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</si>
  <si>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</si>
  <si>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</si>
  <si>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</si>
  <si>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</si>
  <si>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</si>
  <si>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</si>
  <si>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</si>
  <si>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</si>
  <si>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</si>
  <si>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</si>
  <si>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</si>
  <si>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</si>
  <si>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</si>
  <si>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</si>
  <si>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</si>
  <si>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</si>
  <si>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</si>
  <si>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</si>
  <si>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</si>
  <si>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</si>
  <si>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</si>
  <si>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</si>
  <si>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</si>
  <si>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</si>
  <si>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</si>
  <si>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</si>
  <si>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</si>
  <si>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</si>
  <si>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</si>
  <si>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</si>
  <si>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</si>
  <si>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</si>
  <si>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</si>
  <si>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</si>
  <si>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</si>
  <si>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</si>
  <si>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</si>
  <si>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</si>
  <si>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</si>
  <si>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</si>
  <si>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</si>
  <si>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</si>
  <si>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</si>
  <si>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</si>
  <si>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</si>
  <si>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</si>
  <si>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</si>
  <si>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</si>
  <si>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</si>
  <si>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</si>
  <si>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</si>
  <si>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</si>
  <si>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</si>
  <si>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</si>
  <si>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</si>
  <si>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</si>
  <si>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</si>
  <si>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</si>
  <si>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</si>
  <si>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</si>
  <si>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</si>
  <si>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</si>
  <si>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</si>
  <si>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</si>
  <si>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</si>
  <si>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</si>
  <si>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</si>
  <si>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</si>
  <si>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</si>
  <si>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</si>
  <si>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</si>
  <si>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</si>
  <si>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</si>
  <si>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</si>
  <si>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</si>
  <si>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</si>
  <si>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</si>
  <si>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</si>
  <si>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</si>
  <si>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</si>
  <si>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</si>
  <si>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</si>
  <si>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</si>
  <si>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</si>
  <si>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</si>
  <si>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</si>
  <si>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</si>
  <si>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</si>
  <si>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</si>
  <si>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</si>
  <si>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</si>
  <si>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</si>
  <si>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</si>
  <si>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</si>
  <si>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</si>
  <si>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</si>
  <si>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</si>
  <si>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</si>
  <si>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</si>
  <si>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</si>
  <si>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</si>
  <si>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</si>
  <si>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</si>
  <si>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</si>
  <si>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</si>
  <si>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</si>
  <si>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</si>
  <si>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</si>
  <si>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</si>
  <si>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</si>
  <si>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</si>
  <si>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</si>
  <si>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</si>
  <si>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</si>
  <si>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</si>
  <si>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</si>
  <si>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</si>
  <si>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</si>
  <si>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</si>
  <si>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</si>
  <si>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</si>
  <si>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</si>
  <si>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</si>
  <si>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</si>
  <si>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</si>
  <si>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</si>
  <si>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</si>
  <si>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</si>
  <si>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</si>
  <si>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</si>
  <si>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</si>
  <si>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</si>
  <si>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</si>
  <si>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</si>
  <si>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</si>
  <si>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</si>
  <si>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</si>
  <si>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</si>
  <si>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</si>
  <si>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</si>
  <si>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</si>
  <si>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</si>
  <si>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</si>
  <si>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</si>
  <si>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</si>
  <si>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</si>
  <si>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</si>
  <si>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</si>
  <si>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</si>
  <si>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</si>
  <si>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</si>
  <si>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</si>
  <si>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</si>
  <si>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</si>
  <si>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</si>
  <si>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</si>
  <si>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</si>
  <si>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</si>
  <si>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</si>
  <si>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</si>
  <si>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</si>
  <si>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</si>
  <si>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</si>
  <si>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</si>
  <si>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</si>
  <si>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</si>
  <si>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</si>
  <si>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</si>
  <si>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</si>
  <si>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</si>
  <si>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</si>
  <si>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</si>
  <si>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</si>
  <si>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</si>
  <si>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</si>
  <si>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</si>
  <si>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</si>
  <si>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</si>
  <si>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</si>
  <si>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</si>
  <si>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</si>
  <si>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</si>
  <si>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</si>
  <si>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</si>
  <si>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</si>
  <si>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</si>
  <si>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</si>
  <si>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</si>
  <si>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</si>
  <si>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</si>
  <si>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</si>
  <si>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</si>
  <si>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</si>
  <si>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</si>
  <si>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</si>
  <si>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</si>
  <si>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</si>
  <si>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</si>
  <si>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</si>
  <si>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</si>
  <si>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</si>
  <si>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</si>
  <si>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</si>
  <si>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</si>
  <si>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</si>
  <si>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</si>
  <si>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</si>
  <si>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</si>
  <si>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</si>
  <si>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</si>
  <si>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</si>
  <si>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</si>
  <si>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</si>
  <si>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</si>
  <si>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</si>
  <si>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</si>
  <si>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</si>
  <si>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</si>
  <si>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</si>
  <si>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</si>
  <si>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</si>
  <si>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</si>
  <si>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</si>
  <si>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</si>
  <si>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</si>
  <si>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</si>
  <si>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</si>
  <si>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</si>
  <si>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</si>
  <si>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</si>
  <si>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</si>
  <si>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</si>
  <si>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</si>
  <si>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</si>
  <si>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</si>
  <si>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</si>
  <si>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</si>
  <si>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</si>
  <si>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</si>
  <si>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</si>
  <si>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</si>
  <si>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</si>
  <si>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</si>
  <si>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</si>
  <si>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</si>
  <si>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</si>
  <si>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</si>
  <si>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</si>
  <si>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</si>
  <si>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</si>
  <si>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</si>
  <si>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</si>
  <si>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</si>
  <si>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</si>
  <si>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</si>
  <si>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</si>
  <si>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</si>
  <si>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</si>
  <si>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</si>
  <si>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</si>
  <si>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</si>
  <si>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</si>
  <si>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</si>
  <si>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</si>
  <si>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</si>
  <si>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</si>
  <si>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</si>
  <si>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</si>
  <si>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</si>
  <si>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</si>
  <si>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</si>
  <si>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</si>
  <si>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</si>
  <si>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</si>
  <si>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</si>
  <si>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</si>
  <si>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</si>
  <si>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</si>
  <si>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</si>
  <si>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</si>
  <si>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</si>
  <si>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</si>
  <si>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</si>
  <si>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</si>
  <si>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</si>
  <si>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</si>
  <si>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</si>
  <si>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</si>
  <si>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</si>
  <si>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</si>
  <si>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</si>
  <si>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</si>
  <si>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</si>
  <si>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</si>
  <si>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</si>
  <si>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</si>
  <si>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</si>
  <si>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</si>
  <si>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</si>
  <si>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</si>
  <si>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</si>
  <si>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</si>
  <si>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</si>
  <si>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</si>
  <si>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</si>
  <si>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</si>
  <si>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</si>
  <si>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</si>
  <si>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</si>
  <si>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</si>
  <si>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</si>
  <si>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</si>
  <si>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</si>
  <si>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</si>
  <si>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</si>
  <si>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</si>
  <si>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</si>
  <si>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</si>
  <si>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</si>
  <si>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</si>
  <si>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</si>
  <si>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</si>
  <si>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</si>
  <si>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</si>
  <si>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</si>
  <si>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</si>
  <si>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</si>
  <si>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</si>
  <si>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</si>
  <si>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</si>
  <si>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</si>
  <si>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</si>
  <si>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</si>
  <si>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</si>
  <si>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</si>
  <si>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</si>
  <si>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</si>
  <si>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</si>
  <si>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</si>
  <si>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</si>
  <si>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</si>
  <si>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</si>
  <si>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</si>
  <si>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</si>
  <si>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</si>
  <si>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</si>
  <si>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</si>
  <si>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</si>
  <si>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</si>
  <si>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</si>
  <si>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</si>
  <si>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</si>
  <si>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</si>
  <si>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</si>
  <si>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</si>
  <si>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</si>
  <si>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</si>
  <si>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</si>
  <si>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</si>
  <si>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</si>
  <si>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</si>
  <si>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</si>
  <si>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</si>
  <si>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</si>
  <si>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</si>
  <si>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</si>
  <si>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</si>
  <si>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</si>
  <si>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</si>
  <si>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</si>
  <si>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</si>
  <si>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</si>
  <si>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</si>
  <si>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</si>
  <si>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</si>
  <si>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</si>
  <si>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</si>
  <si>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</si>
  <si>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</si>
  <si>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</si>
  <si>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</si>
  <si>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</si>
  <si>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</si>
  <si>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</si>
  <si>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</si>
  <si>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</si>
  <si>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</si>
  <si>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</si>
  <si>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</si>
  <si>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</si>
  <si>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</si>
  <si>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</si>
  <si>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</si>
  <si>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</si>
  <si>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</si>
  <si>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</si>
  <si>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</si>
  <si>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</si>
  <si>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</si>
  <si>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</si>
  <si>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</si>
  <si>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</si>
  <si>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</si>
  <si>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</si>
  <si>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</si>
  <si>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</si>
  <si>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</si>
  <si>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</si>
  <si>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</si>
  <si>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</si>
  <si>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</si>
  <si>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</si>
  <si>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</si>
  <si>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</si>
  <si>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</si>
  <si>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</si>
  <si>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</si>
  <si>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</si>
  <si>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</si>
  <si>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</si>
  <si>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</si>
  <si>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</si>
  <si>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</si>
  <si>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</si>
  <si>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</si>
  <si>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</si>
  <si>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</si>
  <si>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</si>
  <si>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</si>
  <si>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</si>
  <si>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</si>
  <si>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</si>
  <si>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</si>
  <si>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</si>
  <si>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</si>
  <si>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</si>
  <si>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</si>
  <si>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</si>
  <si>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</si>
  <si>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</si>
  <si>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</si>
  <si>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</si>
  <si>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</si>
  <si>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</si>
  <si>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</si>
  <si>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</si>
  <si>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</si>
  <si>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</si>
  <si>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</si>
  <si>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</si>
  <si>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</si>
  <si>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</si>
  <si>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</si>
  <si>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</si>
  <si>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</si>
  <si>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</si>
  <si>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</si>
  <si>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</si>
  <si>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</si>
  <si>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</si>
  <si>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</si>
  <si>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</si>
  <si>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</si>
  <si>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</si>
  <si>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</si>
  <si>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</si>
  <si>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</si>
  <si>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</si>
  <si>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</si>
  <si>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</si>
  <si>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</si>
  <si>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</si>
  <si>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</si>
  <si>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</si>
  <si>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</si>
  <si>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</si>
  <si>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</si>
  <si>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</si>
  <si>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</si>
  <si>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</si>
  <si>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</si>
  <si>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</si>
  <si>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</si>
  <si>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</si>
  <si>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</si>
  <si>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</si>
  <si>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</si>
  <si>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</si>
  <si>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</si>
  <si>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</si>
  <si>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</si>
  <si>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</si>
  <si>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</si>
  <si>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</si>
  <si>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</si>
  <si>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</si>
  <si>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</si>
  <si>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</si>
  <si>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</si>
  <si>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</si>
  <si>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</si>
  <si>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</si>
  <si>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</si>
  <si>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</si>
  <si>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</si>
  <si>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</si>
  <si>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</si>
  <si>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</si>
  <si>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</si>
  <si>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</si>
  <si>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</si>
  <si>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</si>
  <si>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</si>
  <si>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</si>
  <si>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</si>
  <si>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</si>
  <si>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</si>
  <si>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</si>
  <si>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</si>
  <si>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</si>
  <si>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</si>
  <si>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</si>
  <si>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</si>
  <si>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</si>
  <si>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</si>
  <si>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</si>
  <si>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</si>
  <si>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</si>
  <si>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</si>
  <si>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</si>
  <si>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</si>
  <si>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</si>
  <si>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</si>
  <si>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</si>
  <si>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</si>
  <si>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</si>
  <si>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</si>
  <si>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</si>
  <si>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</si>
  <si>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</si>
  <si>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</si>
  <si>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</si>
  <si>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</si>
  <si>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</si>
  <si>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</si>
  <si>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</si>
  <si>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</si>
  <si>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</si>
  <si>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</si>
  <si>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</si>
  <si>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</si>
  <si>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</si>
  <si>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</si>
  <si>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</si>
  <si>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</si>
  <si>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</si>
  <si>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</si>
  <si>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</si>
  <si>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</si>
  <si>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</si>
  <si>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</si>
  <si>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</si>
  <si>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</si>
  <si>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</si>
  <si>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</si>
  <si>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</si>
  <si>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</si>
  <si>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</si>
  <si>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</si>
  <si>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</si>
  <si>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</si>
  <si>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</si>
  <si>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</si>
  <si>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</si>
  <si>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</si>
  <si>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</si>
  <si>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</si>
  <si>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</si>
  <si>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</si>
  <si>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</si>
  <si>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</si>
  <si>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</si>
  <si>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</si>
  <si>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</si>
  <si>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</si>
  <si>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</si>
  <si>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</si>
  <si>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</si>
  <si>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</si>
  <si>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</si>
  <si>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</si>
  <si>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</si>
  <si>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</si>
  <si>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</si>
  <si>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</si>
  <si>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</si>
  <si>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</si>
  <si>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</si>
  <si>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</si>
  <si>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</si>
  <si>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</si>
  <si>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</si>
  <si>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</si>
  <si>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</si>
  <si>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</si>
  <si>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</si>
  <si>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</si>
  <si>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</si>
  <si>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</si>
  <si>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</si>
  <si>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</si>
  <si>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</si>
  <si>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</si>
  <si>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</si>
  <si>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</si>
  <si>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</si>
  <si>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</si>
  <si>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</si>
  <si>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</si>
  <si>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</si>
  <si>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</si>
  <si>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</si>
  <si>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</si>
  <si>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</si>
  <si>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</si>
  <si>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</si>
  <si>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</si>
  <si>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</si>
  <si>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</si>
  <si>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</si>
  <si>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</si>
  <si>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</si>
  <si>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</si>
  <si>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</si>
  <si>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</si>
  <si>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</si>
  <si>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</si>
  <si>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</si>
  <si>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</si>
  <si>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</si>
  <si>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</si>
  <si>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</si>
  <si>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</si>
  <si>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</si>
  <si>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</si>
  <si>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</si>
  <si>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</si>
  <si>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</si>
  <si>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</si>
  <si>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</si>
  <si>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</si>
  <si>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</si>
  <si>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</si>
  <si>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</si>
  <si>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</si>
  <si>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</si>
  <si>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</si>
  <si>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</si>
  <si>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</si>
  <si>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</si>
  <si>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</si>
  <si>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</si>
  <si>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</si>
  <si>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</si>
  <si>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</si>
  <si>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</si>
  <si>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</si>
  <si>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</si>
  <si>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</si>
  <si>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</si>
  <si>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</si>
  <si>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</si>
  <si>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</si>
  <si>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</si>
  <si>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</si>
  <si>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</si>
  <si>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</si>
  <si>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</si>
  <si>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</si>
  <si>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</si>
  <si>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</si>
  <si>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</si>
  <si>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</si>
  <si>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</si>
  <si>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</si>
  <si>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</si>
  <si>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</si>
  <si>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</si>
  <si>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</si>
  <si>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</si>
  <si>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</si>
  <si>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</si>
  <si>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</si>
  <si>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</si>
  <si>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</si>
  <si>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</si>
  <si>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</si>
  <si>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</si>
  <si>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</si>
  <si>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</si>
  <si>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</si>
  <si>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</si>
  <si>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</si>
  <si>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</si>
  <si>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</si>
  <si>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</si>
  <si>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</si>
  <si>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</si>
  <si>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</si>
  <si>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</si>
  <si>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</si>
  <si>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</si>
  <si>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</si>
  <si>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</si>
  <si>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</si>
  <si>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</si>
  <si>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</si>
  <si>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</si>
  <si>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</si>
  <si>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</si>
  <si>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</si>
  <si>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</si>
  <si>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</si>
  <si>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</si>
  <si>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</si>
  <si>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</si>
  <si>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</si>
  <si>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</si>
  <si>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</si>
  <si>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</si>
  <si>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</si>
  <si>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</si>
  <si>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</si>
  <si>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</si>
  <si>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</si>
  <si>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</si>
  <si>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</si>
  <si>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</si>
  <si>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</si>
  <si>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</si>
  <si>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</si>
  <si>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</si>
  <si>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</si>
  <si>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</si>
  <si>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</si>
  <si>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</si>
  <si>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</si>
  <si>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</si>
  <si>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</si>
  <si>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</si>
  <si>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</si>
  <si>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</si>
  <si>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</si>
  <si>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</si>
  <si>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</si>
  <si>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</si>
  <si>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</si>
  <si>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</si>
  <si>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</si>
  <si>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</si>
  <si>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</si>
  <si>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</si>
  <si>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</si>
  <si>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</si>
  <si>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</si>
  <si>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</si>
  <si>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</si>
  <si>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</si>
  <si>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</si>
  <si>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</si>
  <si>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</si>
  <si>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</si>
  <si>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</si>
  <si>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</si>
  <si>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</si>
  <si>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</si>
  <si>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</si>
  <si>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</si>
  <si>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</si>
  <si>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</si>
  <si>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</si>
  <si>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</si>
  <si>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</si>
  <si>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</si>
  <si>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</si>
  <si>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</si>
  <si>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</si>
  <si>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</si>
  <si>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</si>
  <si>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</si>
  <si>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</si>
  <si>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</si>
  <si>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</si>
  <si>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</si>
  <si>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</si>
  <si>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</si>
  <si>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</si>
  <si>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</si>
  <si>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</si>
  <si>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</si>
  <si>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</si>
  <si>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</si>
  <si>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</si>
  <si>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</si>
  <si>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</si>
  <si>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</si>
  <si>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</si>
  <si>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</si>
  <si>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</si>
  <si>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</si>
  <si>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</si>
  <si>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</si>
  <si>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</si>
  <si>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</si>
  <si>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</si>
  <si>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</si>
  <si>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</si>
  <si>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</si>
  <si>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</si>
  <si>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</si>
  <si>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</si>
  <si>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</si>
  <si>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</si>
  <si>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</si>
  <si>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</si>
  <si>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</si>
  <si>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</si>
  <si>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</si>
  <si>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</si>
  <si>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</si>
  <si>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</si>
  <si>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</si>
  <si>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</si>
  <si>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</si>
  <si>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</si>
  <si>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</si>
  <si>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</si>
  <si>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</si>
  <si>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</si>
  <si>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</si>
  <si>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</si>
  <si>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</si>
  <si>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</si>
  <si>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</si>
  <si>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</si>
  <si>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</si>
  <si>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</si>
  <si>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</si>
  <si>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</si>
  <si>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</si>
  <si>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</si>
  <si>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</si>
  <si>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</si>
  <si>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</si>
  <si>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</si>
  <si>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</si>
  <si>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</si>
  <si>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</si>
  <si>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</si>
  <si>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</si>
  <si>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</si>
  <si>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</si>
  <si>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</si>
  <si>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</si>
  <si>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</si>
  <si>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</si>
  <si>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</si>
  <si>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</si>
  <si>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</si>
  <si>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</si>
  <si>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</si>
  <si>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</si>
  <si>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</si>
  <si>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</si>
  <si>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</si>
  <si>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</si>
  <si>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</si>
  <si>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</si>
  <si>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</si>
  <si>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</si>
  <si>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</si>
  <si>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</si>
  <si>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</si>
  <si>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</si>
  <si>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</si>
  <si>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</si>
  <si>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</si>
  <si>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</si>
  <si>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</si>
  <si>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</si>
  <si>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</si>
  <si>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</si>
  <si>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</si>
  <si>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</si>
  <si>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</si>
  <si>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</si>
  <si>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</si>
  <si>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</si>
  <si>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</si>
  <si>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</si>
  <si>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</si>
  <si>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</si>
  <si>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</si>
  <si>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</si>
  <si>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</si>
  <si>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</si>
  <si>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</si>
  <si>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</si>
  <si>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</si>
  <si>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</si>
  <si>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</si>
  <si>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</si>
  <si>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</si>
  <si>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</si>
  <si>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</si>
  <si>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</si>
  <si>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</si>
  <si>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</si>
  <si>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</si>
  <si>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</si>
  <si>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</si>
  <si>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</si>
  <si>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</si>
  <si>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</si>
  <si>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</si>
  <si>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</si>
  <si>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</si>
  <si>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</si>
  <si>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</si>
  <si>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</si>
  <si>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</si>
  <si>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</si>
  <si>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</si>
  <si>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</si>
  <si>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</si>
  <si>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</si>
  <si>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</si>
  <si>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</si>
  <si>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</si>
  <si>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</si>
  <si>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</si>
  <si>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</si>
  <si>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</si>
  <si>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</si>
  <si>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</si>
  <si>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</si>
  <si>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</si>
  <si>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</si>
  <si>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</si>
  <si>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</si>
  <si>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</si>
  <si>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</si>
  <si>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</si>
  <si>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</si>
  <si>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</si>
  <si>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</si>
  <si>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</si>
  <si>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</si>
  <si>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</si>
  <si>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</si>
  <si>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</si>
  <si>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</si>
  <si>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</si>
  <si>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</si>
  <si>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</si>
  <si>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</si>
  <si>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</si>
  <si>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</si>
  <si>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</si>
  <si>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</si>
  <si>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</si>
  <si>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</si>
  <si>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</si>
  <si>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</si>
  <si>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</si>
  <si>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</si>
  <si>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</si>
  <si>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</si>
  <si>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</si>
  <si>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</si>
  <si>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</si>
  <si>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</si>
  <si>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</si>
  <si>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</si>
  <si>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</si>
  <si>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</si>
  <si>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</si>
  <si>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</si>
  <si>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</si>
  <si>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</si>
  <si>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</si>
  <si>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</si>
  <si>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</si>
  <si>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</si>
  <si>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</si>
  <si>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</si>
  <si>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</si>
  <si>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</si>
  <si>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</si>
  <si>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</si>
  <si>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</si>
  <si>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</si>
  <si>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</si>
  <si>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</si>
  <si>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</si>
  <si>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</si>
  <si>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</si>
  <si>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</si>
  <si>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</si>
  <si>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</si>
  <si>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</si>
  <si>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</si>
  <si>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</si>
  <si>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</si>
  <si>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</si>
  <si>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</si>
  <si>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</si>
  <si>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</si>
  <si>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</si>
  <si>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</si>
  <si>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</si>
  <si>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</si>
  <si>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</si>
  <si>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</si>
  <si>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</si>
  <si>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</si>
  <si>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</si>
  <si>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</si>
  <si>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</si>
  <si>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</si>
  <si>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</si>
  <si>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</si>
  <si>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</si>
  <si>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</si>
  <si>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</si>
  <si>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</si>
  <si>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</si>
  <si>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</si>
  <si>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</si>
  <si>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</si>
  <si>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</si>
  <si>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</si>
  <si>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</si>
  <si>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</si>
  <si>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</si>
  <si>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</si>
  <si>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</si>
  <si>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</si>
  <si>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</si>
  <si>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</si>
  <si>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</si>
  <si>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</si>
  <si>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</si>
  <si>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</si>
  <si>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</si>
  <si>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</si>
  <si>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</si>
  <si>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</si>
  <si>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</si>
  <si>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</si>
  <si>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</si>
  <si>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</si>
  <si>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</si>
  <si>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</si>
  <si>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</si>
  <si>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</si>
  <si>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</si>
  <si>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</si>
  <si>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</si>
  <si>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</si>
  <si>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</si>
  <si>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</si>
  <si>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</si>
  <si>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</si>
  <si>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</si>
  <si>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</si>
  <si>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</si>
  <si>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</si>
  <si>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</si>
  <si>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</si>
  <si>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</si>
  <si>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</si>
  <si>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</si>
  <si>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</si>
  <si>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</si>
  <si>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</si>
  <si>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</si>
  <si>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</si>
  <si>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</si>
  <si>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</si>
  <si>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</si>
  <si>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</si>
  <si>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</si>
  <si>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</si>
  <si>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</si>
  <si>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</si>
  <si>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</si>
  <si>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</si>
  <si>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</si>
  <si>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</si>
  <si>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</si>
  <si>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</si>
  <si>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</si>
  <si>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</si>
  <si>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</si>
  <si>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</si>
  <si>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</si>
  <si>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</si>
  <si>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</si>
  <si>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</si>
  <si>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</si>
  <si>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</si>
  <si>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</si>
  <si>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</si>
  <si>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</si>
  <si>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</si>
  <si>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</si>
  <si>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</si>
  <si>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</si>
  <si>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</si>
  <si>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</si>
  <si>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</si>
  <si>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</si>
  <si>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</si>
  <si>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</si>
  <si>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</si>
  <si>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</si>
  <si>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</si>
  <si>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</si>
  <si>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</si>
  <si>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</si>
  <si>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</si>
  <si>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</si>
  <si>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</si>
  <si>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</si>
  <si>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</si>
  <si>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</si>
  <si>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</si>
  <si>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</si>
  <si>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</si>
  <si>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</si>
  <si>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</si>
  <si>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</si>
  <si>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</si>
  <si>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</si>
  <si>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</si>
  <si>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</si>
  <si>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</si>
  <si>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</si>
  <si>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</si>
  <si>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</si>
  <si>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</si>
  <si>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</si>
  <si>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</si>
  <si>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</si>
  <si>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</si>
  <si>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</si>
  <si>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</si>
  <si>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</si>
  <si>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</si>
  <si>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</si>
  <si>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</si>
  <si>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</si>
  <si>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</si>
  <si>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</si>
  <si>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</si>
  <si>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</si>
  <si>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</si>
  <si>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</si>
  <si>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</si>
  <si>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</si>
  <si>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</si>
  <si>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</si>
  <si>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</si>
  <si>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</si>
  <si>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</si>
  <si>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</si>
  <si>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</si>
  <si>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</si>
  <si>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</si>
  <si>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</si>
  <si>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</si>
  <si>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</si>
  <si>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</si>
  <si>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</si>
  <si>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</si>
  <si>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</si>
  <si>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</si>
  <si>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</si>
  <si>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</si>
  <si>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</si>
  <si>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</si>
  <si>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</si>
  <si>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</si>
  <si>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</si>
  <si>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</si>
  <si>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</si>
  <si>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</si>
  <si>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</si>
  <si>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</si>
  <si>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</si>
  <si>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</si>
  <si>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</si>
  <si>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</si>
  <si>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</si>
  <si>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</si>
  <si>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</si>
  <si>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</si>
  <si>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 xml:space="preserve"> at site</t>
  </si>
  <si>
    <t>PCM-20251117-00000847</t>
  </si>
  <si>
    <t>EM team on the way need 20 min</t>
  </si>
  <si>
    <t xml:space="preserve"> PCM-20250215-00000830 </t>
  </si>
  <si>
    <t>LTE site still down and  site located in aramco area access issue need special permission</t>
  </si>
  <si>
    <t>PCM-20251117-00000903</t>
  </si>
  <si>
    <t>20 min</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</si>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</sst>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315.57032106481347</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45978.51874699074</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45978.51874699074</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45978.51874699074</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45978.51874699074</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45978.51874699074</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45978.51874699074</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45978.51874699074</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45978.51874699074</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45978.51874699074</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45978.51874699074</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45978.51874699074</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45978.51874699074</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45978.51874699074</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45978.51874699074</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45978.51874699074</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45978.51874699074</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45978.51874699074</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45978.51874699074</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45978.51874699074</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45978.51874699074</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45978.51874699074</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45978.51874699074</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45978.51874699074</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45978.51874699074</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45978.51874699074</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45978.51874699074</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45978.51874699074</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45978.51874699074</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45978.51874699074</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45978.51874699074</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45978.51874699074</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45978.51874699074</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45978.51874699074</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45978.51874699074</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45978.51874699074</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45978.51874699074</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45978.51874699074</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45978.51874699074</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45978.51874699074</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45978.51874699074</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45978.51874699074</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45978.51874699074</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45978.51874699074</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45978.51874699074</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45978.51874699074</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45978.51874699074</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45978.51874699074</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45978.51874699074</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45978.51874699074</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45978.51874699074</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45978.51874699074</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45978.51874699074</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45978.51874699074</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45978.51874699074</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45978.51874699074</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45978.51874699074</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45978.51874699074</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45978.51874699074</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45978.51874699074</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45978.51874699074</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45978.51874699074</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45978.51874699074</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45978.51874699074</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45978.51874699074</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45978.51874699074</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45978.51874699074</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45978.51874699074</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45978.51874699074</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45978.51874699074</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45978.51874699074</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45978.51874699074</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45978.51874699074</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tabSelected="1" workbookViewId="0">
      <pane ySplit="4" topLeftCell="A5"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153.51890902777814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2.0824043981483555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45978.51874699074</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25138</v>
      </c>
      <c r="E6" s="103" t="s">
        <v>39021</v>
      </c>
      <c r="F6" s="104"/>
      <c r="G6" s="105">
        <f ca="1">IFERROR(NOW()-F6,"-")</f>
        <v>45978.51874699074</v>
      </c>
      <c r="H6" s="135" t="s">
        <v>39109</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45978.51874699074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45978.51874699074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45978.51874699074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45978.51874699074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45978.51874699074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45978.51874699074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45978.51874699074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45978.51874699074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45978.51874699074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45978.51874699074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45978.51874699074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45978.51874699074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45978.51874699074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45978.51874699074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45978.51874699074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45978.51874699074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45978.51874699074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45978.51874699074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45978.51874699074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45978.51874699074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45978.51874699074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45978.51874699074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45978.51874699074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45978.51874699074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45978.51874699074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45978.51874699074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45978.51874699074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45978.51874699074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45978.51874699074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45978.51874699074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45978.51874699074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45978.51874699074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45978.51874699074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45978.51874699074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45978.51874699074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45978.51874699074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45978.51874699074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45978.51874699074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45978.51874699074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45978.51874699074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45978.51874699074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45978.51874699074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45978.51874699074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45978.51874699074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45978.51874699074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45978.51874699074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45978.51874699074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45978.51874699074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45978.51874699074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45978.51874699074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45978.51874699074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45978.51874699074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45978.51874699074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45978.51874699074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45978.51874699074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45978.51874699074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45978.51874699074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45978.51874699074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45978.51874699074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45978.51874699074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45978.51874699074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45978.51874699074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45978.51874699074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45978.51874699074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45978.51874699074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45978.51874699074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45978.51874699074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45978.51874699074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45978.51874699074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45978.51874699074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45978.51874699074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45978.51874699074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45978.51874699074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45978.51874699074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45978.51874699074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45978.51874699074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45978.51874699074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45978.51874699074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45978.51874699074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45978.51874699074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45978.51874699074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45978.51874699074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45978.51874699074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45978.51874699074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45978.51874699074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45978.51874699074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45978.51874699074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45978.51874699074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45978.51874699074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45978.51874699074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45978.51874699074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45978.51874699074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45978.51874699074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45978.51874699074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45978.51874699074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45978.51874699074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45978.51874699074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45978.51874699074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45978.51874699074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45978.51874699074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45978.51874699074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45978.51874699074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45978.51874699074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45978.51874699074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45978.51874699074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45978.51874699074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45978.51874699074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45978.51874699074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45978.51874699074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45978.51874699074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45978.51874699074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45978.51874699074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45978.51874699074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45978.51874699074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45978.51874699074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45978.51874699074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45978.51874699074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45978.51874699074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45978.51874699074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45978.51874699074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45978.51874699074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45978.51874699074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45978.51874699074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45978.51874699074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45978.51874699074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45978.51874699074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45978.51874699074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45978.51874699074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45978.51874699074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45978.51874699074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45978.51874699074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45978.51874699074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45978.51874699074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45978.51874699074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45978.51874699074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45978.51874699074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45978.51874699074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45978.51874699074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45978.51874699074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45978.51874699074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45978.51874699074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45978.51874699074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45978.51874699074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45978.51874699074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45978.51874699074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45978.51874699074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45978.51874699074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45978.51874699074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45978.51874699074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45978.51874699074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45978.51874699074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45978.51874699074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45978.51874699074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45978.51874699074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45978.51874699074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45978.51874699074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45978.51874699074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45978.51874699074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45978.51874699074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45978.51874699074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45978.51874699074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45978.51874699074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45978.51874699074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45978.51874699074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45978.51874699074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45978.51874699074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45978.51874699074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45978.51874699074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45978.51874699074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45978.51874699074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45978.51874699074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45978.51874699074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45978.51874699074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45978.51874699074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45978.51874699074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45978.51874699074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45978.51874699074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45978.51874699074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45978.51874699074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45978.51874699074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45978.51874699074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45978.51874699074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45978.51874699074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45978.51874699074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45978.51874699074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45978.51874699074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45978.51874699074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45978.51874699074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45978.51874699074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45978.51874699074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45978.51874699074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45978.51874699074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45978.51874699074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45978.51874699074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45978.51874699074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45978.51874699074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45978.51874699074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45978.51874699074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45978.51874699074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45978.51874699074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45978.51874699074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45978.51874699074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45978.51874699074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45978.51874699074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45978.51874699074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45978.51874699074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45978.51874699074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45978.51874699074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20070</v>
      </c>
      <c r="E2" s="18" t="s">
        <v>39021</v>
      </c>
      <c r="F2" s="20">
        <v>45978.449120370373</v>
      </c>
      <c r="G2" s="21">
        <f t="shared" ref="G2:G16" ca="1" si="0">IFERROR(NOW()-F2,"-")</f>
        <v>6.9626620366761927E-2</v>
      </c>
      <c r="H2" s="22">
        <v>45978.473240740743</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18"/>
      <c r="E3" s="18"/>
      <c r="F3" s="20"/>
      <c r="G3" s="21">
        <f t="shared" ca="1" si="0"/>
        <v>45978.51874699074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45978.51874699074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45978.51874699074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45978.51874699074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45978.51874699074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45978.51874699074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45978.51874699074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45978.51874699074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45978.51874699074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45978.51874699074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45978.51874699074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45978.51874699074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45978.51874699074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45978.51874699074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45978.51874699074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45978.51874699074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45978.51874699074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45978.51874699074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45978.51874699074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45978.51874699074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45978.51874699074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45978.51874699074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45978.51874699074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45978.51874699074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45978.51874699074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45978.51874699074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45978.51874699074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45978.51874699074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45978.51874699074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45978.51874699074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45978.51874699074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45978.51874699074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45978.51874699074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45978.51874699074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45978.51874699074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45978.51874699074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45978.51874699074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45978.51874699074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45978.51874699074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45978.51874699074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45978.51874699074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45978.51874699074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45978.51874699074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45978.51874699074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45978.51874699074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45978.51874699074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45978.51874699074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45978.51874699074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45978.51874699074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45978.51874699074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45978.51874699074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45978.51874699074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45978.51874699074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45978.51874699074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45978.51874699074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45978.51874699074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45978.51874699074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45978.51874699074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45978.51874699074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45978.51874699074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45978.51874699074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45978.51874699074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45978.51874699074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45978.51874699074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45978.51874699074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45978.51874699074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45978.51874699074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45978.51874699074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45978.51874699074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45978.51874699074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45978.51874699074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45978.51874699074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45978.51874699074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45978.51874699074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45978.51874699074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45978.51874699074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45978.51874699074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45978.51874699074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45978.51874699074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45978.51874699074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45978.51874699074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45978.51874699074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45978.51874699074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45978.51874699074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45978.51874699074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45978.51874699074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45978.51874699074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45978.51874699074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45978.51874699074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45978.51874699074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45978.51874699074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45978.51874699074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45978.51874699074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45978.51874699074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45978.51874699074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45978.51874699074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45978.51874699074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45978.51874699074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45978.51874699074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45978.51874699074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45978.51874699074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45978.51874699074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45978.51874699074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45978.51874699074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45978.51874699074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45978.51874699074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45978.51874699074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45978.51874699074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45978.51874699074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45978.51874699074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45978.51874699074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45978.51874699074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45978.51874699074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45978.51874699074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45978.51874699074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45978.51874699074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45978.51874699074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45978.51874699074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45978.51874699074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45978.51874699074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45978.51874699074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45978.51874699074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45978.51874699074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45978.51874699074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45978.51874699074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45978.51874699074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45978.51874699074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45978.51874699074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45978.51874699074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45978.51874699074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45978.51874699074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45978.51874699074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45978.51874699074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45978.51874699074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45978.51874699074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45978.51874699074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45978.51874699074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45978.51874699074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45978.51874699074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45978.51874699074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45978.51874699074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45978.51874699074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45978.51874699074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45978.51874699074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45978.51874699074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45978.51874699074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45978.51874699074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45978.51874699074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45978.51874699074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45978.51874699074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45978.51874699074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45978.51874699074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45978.51874699074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45978.51874699074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45978.51874699074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45978.51874699074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45978.51874699074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45978.51874699074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45978.51874699074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45978.51874699074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45978.51874699074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45978.51874699074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45978.51874699074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45978.51874699074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45978.51874699074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45978.51874699074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45978.51874699074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45978.51874699074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45978.51874699074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45978.51874699074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45978.51874699074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45978.51874699074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45978.51874699074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45978.51874699074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45978.51874699074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45978.51874699074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45978.51874699074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45978.51874699074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45978.51874699074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45978.51874699074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45978.51874699074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45978.51874699074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45978.51874699074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45978.51874699074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45978.51874699074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45978.51874699074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45978.51874699074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45978.51874699074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45978.51874699074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45978.51874699074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45978.51874699074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45978.51874699074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45978.51874699074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45978.51874699074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45978.51874699074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45978.51874699074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45978.51874699074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45978.51874699074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45978.51874699074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45978.51874699074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45978.51874699074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45978.51874699074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45978.51874699074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45978.51874699074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45978.51874699074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45978.51874699074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45978.51874699074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45978.51874699074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45978.51874699074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45978.51874699074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45978.51874699074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45978.51874699074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45978.51874699074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45978.51874699074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45978.51874699074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45978.51874699074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45978.51874699074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45978.51874699074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45978.51874699074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45978.51874699074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45978.51874699074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45978.51874699074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45978.51874699074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45978.51874699074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45978.51874699074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45978.51874699074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45978.51874699074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45978.51874699074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45978.51874699074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45978.51874699074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45978.51874699074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45978.51874699074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45978.51874699074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45978.51874699074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45978.51874699074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45978.51874699074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45978.51874699074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45978.51874699074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45978.51874699074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45978.51874699074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45978.51874699074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45978.51874699074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45978.51874699074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45978.51874699074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45978.51874699074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45978.51874699074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45978.51874699074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45978.51874699074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45978.51874699074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45978.51874699074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45978.51874699074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45978.51874699074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45978.51874699074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45978.51874699074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45978.51874699074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45978.51874699074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45978.51874699074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45978.51874699074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45978.51874699074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45978.51874699074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45978.51874699074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45978.51874699074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45978.51874699074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45978.51874699074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45978.51874699074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45978.51874699074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45978.51874699074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45978.51874699074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45978.51874699074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45978.51874699074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45978.51874699074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45978.51874699074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45978.51874699074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45978.51874699074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45978.51874699074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45978.51874699074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45978.51874699074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45978.51874699074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45978.51874699074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45978.51874699074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45978.51874699074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45978.51874699074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45978.51874699074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45978.51874699074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45978.51874699074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45978.51874699074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45978.51874699074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45978.51874699074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45978.51874699074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45978.51874699074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45978.51874699074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45978.51874699074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45978.51874699074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45978.51874699074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45978.51874699074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45978.51874699074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45978.51874699074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45978.51874699074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45978.51874699074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45978.51874699074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45978.51874699074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45978.51874699074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45978.51874699074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45978.51874699074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45978.51874699074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45978.51874699074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45978.51874699074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45978.51874699074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45978.51874699074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45978.51874699074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45978.51874699074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45978.51874699074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45978.51874699074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45978.51874699074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45978.51874699074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45978.51874699074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45978.51874699074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45978.51874699074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45978.51874699074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45978.51874699074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45978.51874699074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45978.51874699074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45978.51874699074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45978.51874699074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45978.51874699074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45978.51874699074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45978.51874699074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45978.51874699074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45978.51874699074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45978.51874699074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45978.51874699074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45978.51874699074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45978.51874699074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45978.51874699074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45978.51874699074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45978.51874699074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45978.51874699074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45978.51874699074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45978.51874699074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45978.51874699074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45978.51874699074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45978.51874699074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45978.51874699074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45978.51874699074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45978.51874699074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45978.51874699074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45978.51874699074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45978.51874699074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45978.51874699074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45978.51874699074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45978.51874699074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45978.51874699074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45978.51874699074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45978.51874699074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45978.51874699074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45978.51874699074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45978.51874699074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45978.51874699074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45978.51874699074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45978.51874699074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45978.51874699074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45978.51874699074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45978.51874699074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45978.51874699074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45978.51874699074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45978.51874699074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45978.51874699074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45978.51874699074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45978.51874699074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45978.51874699074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45978.51874699074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45978.51874699074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45978.51874699074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45978.51874699074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45978.51874699074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45978.51874699074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45978.51874699074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45978.51874699074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45978.51874699074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45978.51874699074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45978.51874699074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45978.51874699074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45978.51874699074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45978.51874699074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45978.51874699074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45978.51874699074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45978.51874699074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45978.51874699074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45978.51874699074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45978.51874699074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45978.51874699074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45978.51874699074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45978.51874699074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45978.51874699074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45978.51874699074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45978.51874699074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45978.51874699074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45978.51874699074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45978.51874699074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45978.51874699074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45978.51874699074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45978.51874699074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45978.51874699074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45978.51874699074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45978.51874699074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45978.51874699074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45978.51874699074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45978.51874699074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45978.51874699074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45978.51874699074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45978.51874699074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45978.51874699074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45978.51874699074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45978.51874699074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45978.51874699074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45978.51874699074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45978.51874699074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45978.51874699074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45978.51874699074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45978.51874699074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45978.51874699074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45978.51874699074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45978.51874699074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45978.51874699074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45978.51874699074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45978.51874699074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45978.51874699074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45978.51874699074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45978.51874699074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45978.51874699074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45978.51874699074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45978.51874699074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45978.51874699074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45978.51874699074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45978.51874699074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45978.51874699074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45978.51874699074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45978.51874699074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45978.51874699074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45978.51874699074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45978.51874699074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45978.51874699074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45978.51874699074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45978.51874699074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45978.51874699074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45978.51874699074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45978.51874699074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45978.51874699074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45978.51874699074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45978.51874699074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45978.51874699074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45978.51874699074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45978.51874699074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45978.51874699074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45978.51874699074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45978.51874699074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45978.51874699074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45978.51874699074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45978.51874699074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45978.51874699074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45978.51874699074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45978.51874699074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45978.51874699074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45978.51874699074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45978.51874699074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45978.51874699074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45978.51874699074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45978.51874699074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45978.51874699074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45978.51874699074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45978.51874699074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45978.51874699074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45978.51874699074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45978.51874699074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45978.51874699074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45978.51874699074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45978.51874699074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45978.51874699074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45978.51874699074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45978.51874699074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45978.51874699074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45978.51874699074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45978.51874699074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45978.51874699074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45978.51874699074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45978.51874699074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45978.51874699074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45978.51874699074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45978.51874699074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45978.51874699074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45978.51874699074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45978.51874699074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45978.51874699074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45978.51874699074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45978.51874699074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45978.51874699074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45978.51874699074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45978.51874699074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45978.51874699074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45978.51874699074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45978.51874699074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45978.51874699074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45978.51874699074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45978.51874699074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45978.51874699074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45978.51874699074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45978.51874699074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45978.51874699074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45978.51874699074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45978.51874699074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45978.51874699074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45978.51874699074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45978.51874699074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45978.51874699074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45978.51874699074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45978.51874699074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45978.51874699074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45978.51874699074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45978.51874699074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45978.51874699074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45978.51874699074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45978.51874699074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45978.51874699074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45978.51874699074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45978.51874699074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45978.51874699074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45978.51874699074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45978.51874699074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45978.51874699074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45978.51874699074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45978.51874699074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45978.51874699074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45978.51874699074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45978.51874699074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45978.51874699074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45978.51874699074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45978.51874699074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45978.51874699074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45978.51874699074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45978.51874699074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45978.51874699074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45978.51874699074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45978.51874699074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45978.51874699074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45978.51874699074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45978.51874699074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45978.51874699074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45978.51874699074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45978.51874699074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45978.51874699074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45978.51874699074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45978.51874699074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45978.51874699074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45978.51874699074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45978.51874699074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45978.51874699074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45978.51874699074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45978.51874699074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45978.51874699074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45978.51874699074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45978.51874699074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45978.51874699074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45978.51874699074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45978.51874699074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45978.51874699074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45978.51874699074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45978.51874699074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45978.51874699074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45978.51874699074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45978.51874699074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45978.51874699074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45978.51874699074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45978.51874699074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45978.51874699074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45978.51874699074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45978.51874699074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45978.51874699074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45978.51874699074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45978.51874699074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45978.51874699074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45978.51874699074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45978.51874699074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45978.51874699074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45978.51874699074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45978.51874699074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45978.51874699074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45978.51874699074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45978.51874699074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45978.51874699074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45978.51874699074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45978.51874699074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45978.51874699074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45978.51874699074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45978.51874699074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45978.51874699074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45978.51874699074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45978.51874699074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45978.51874699074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45978.51874699074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45978.51874699074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45978.51874699074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45978.51874699074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45978.51874699074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45978.51874699074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45978.51874699074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45978.51874699074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45978.51874699074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45978.51874699074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45978.51874699074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45978.51874699074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45978.51874699074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45978.51874699074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45978.51874699074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45978.51874699074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45978.51874699074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45978.51874699074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45978.51874699074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45978.51874699074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45978.51874699074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45978.51874699074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45978.51874699074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45978.51874699074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45978.51874699074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45978.51874699074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45978.51874699074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45978.51874699074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45978.51874699074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45978.51874699074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45978.51874699074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45978.51874699074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45978.51874699074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45978.51874699074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45978.51874699074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45978.51874699074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45978.51874699074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45978.51874699074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45978.51874699074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45978.51874699074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45978.51874699074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45978.51874699074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45978.51874699074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45978.51874699074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45978.51874699074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45978.51874699074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45978.51874699074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45978.51874699074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45978.51874699074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45978.51874699074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45978.51874699074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45978.51874699074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45978.51874699074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45978.51874699074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45978.51874699074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45978.51874699074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45978.51874699074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45978.51874699074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45978.51874699074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45978.51874699074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45978.51874699074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45978.51874699074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45978.51874699074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45978.51874699074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45978.51874699074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45978.51874699074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45978.51874699074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45978.51874699074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45978.51874699074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45978.51874699074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45978.51874699074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45978.51874699074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45978.51874699074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45978.51874699074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45978.51874699074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45978.51874699074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45978.51874699074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45978.51874699074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45978.51874699074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45978.51874699074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45978.51874699074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45978.51874699074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45978.51874699074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45978.51874699074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45978.51874699074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45978.51874699074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45978.51874699074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45978.51874699074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45978.51874699074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45978.51874699074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45978.51874699074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45978.51874699074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45978.51874699074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45978.51874699074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45978.51874699074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45978.51874699074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45978.51874699074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45978.51874699074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45978.51874699074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45978.51874699074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45978.51874699074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45978.51874699074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45978.51874699074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45978.51874699074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45978.51874699074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45978.51874699074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45978.51874699074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45978.51874699074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45978.51874699074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45978.51874699074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45978.51874699074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45978.51874699074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45978.51874699074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45978.51874699074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45978.51874699074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45978.51874699074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45978.51874699074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45978.51874699074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45978.51874699074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45978.51874699074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45978.51874699074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45978.51874699074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45978.51874699074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45978.51874699074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45978.51874699074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45978.51874699074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45978.51874699074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45978.51874699074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45978.51874699074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45978.51874699074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45978.51874699074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45978.51874699074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45978.51874699074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45978.51874699074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45978.51874699074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45978.51874699074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45978.51874699074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45978.51874699074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45978.51874699074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45978.51874699074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45978.51874699074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45978.51874699074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45978.51874699074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45978.51874699074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45978.51874699074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45978.51874699074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45978.51874699074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45978.51874699074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45978.51874699074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45978.51874699074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45978.51874699074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45978.51874699074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45978.51874699074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45978.51874699074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45978.51874699074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45978.51874699074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45978.51874699074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45978.51874699074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45978.51874699074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45978.51874699074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45978.51874699074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45978.51874699074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45978.51874699074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45978.51874699074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45978.51874699074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45978.51874699074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45978.51874699074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45978.51874699074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45978.51874699074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45978.51874699074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45978.51874699074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45978.51874699074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45978.51874699074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45978.51874699074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45978.51874699074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45978.51874699074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45978.51874699074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45978.51874699074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45978.51874699074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45978.51874699074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45978.51874699074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45978.51874699074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45978.51874699074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45978.51874699074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45978.51874699074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45978.51874699074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45978.51874699074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45978.51874699074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45978.51874699074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45978.51874699074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45978.51874699074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45978.51874699074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45978.51874699074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45978.51874699074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45978.51874699074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45978.51874699074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45978.51874699074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45978.51874699074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45978.51874699074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45978.51874699074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45978.51874699074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45978.51874699074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45978.51874699074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45978.51874699074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45978.51874699074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45978.51874699074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45978.51874699074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45978.51874699074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45978.51874699074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45978.51874699074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45978.51874699074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45978.51874699074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45978.51874699074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45978.51874699074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45978.51874699074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45978.51874699074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45978.51874699074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45978.51874699074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45978.51874699074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45978.51874699074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45978.51874699074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45978.51874699074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45978.51874699074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45978.51874699074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45978.51874699074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45978.51874699074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45978.51874699074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45978.51874699074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45978.51874699074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45978.51874699074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45978.51874699074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45978.51874699074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45978.51874699074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45978.51874699074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45978.51874699074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45978.51874699074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45978.51874699074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45978.51874699074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45978.51874699074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45978.51874699074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45978.51874699074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45978.51874699074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45978.51874699074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45978.51874699074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45978.51874699074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45978.51874699074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45978.51874699074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45978.51874699074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45978.51874699074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45978.51874699074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45978.51874699074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45978.51874699074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45978.51874699074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45978.51874699074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45978.51874699074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45978.51874699074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45978.51874699074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45978.51874699074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45978.51874699074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45978.51874699074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45978.51874699074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45978.51874699074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45978.51874699074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45978.51874699074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45978.51874699074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45978.51874699074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45978.51874699074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45978.51874699074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45978.51874699074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45978.51874699074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45978.51874699074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45978.51874699074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45978.51874699074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45978.51874699074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45978.51874699074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45978.51874699074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45978.51874699074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45978.51874699074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45978.51874699074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45978.51874699074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45978.51874699074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45978.51874699074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45978.51874699074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45978.51874699074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45978.51874699074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45978.51874699074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45978.51874699074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45978.51874699074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45978.51874699074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45978.51874699074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45978.51874699074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45978.51874699074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45978.51874699074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45978.51874699074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45978.51874699074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45978.51874699074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45978.51874699074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45978.51874699074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45978.51874699074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45978.51874699074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45978.51874699074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45978.51874699074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45978.51874699074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45978.51874699074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45978.51874699074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45978.51874699074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45978.51874699074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45978.51874699074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45978.51874699074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45978.51874699074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45978.51874699074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45978.51874699074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45978.51874699074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45978.51874699074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45978.51874699074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45978.51874699074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45978.51874699074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45978.51874699074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45978.51874699074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45978.51874699074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45978.51874699074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45978.51874699074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45978.51874699074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45978.51874699074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45978.51874699074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45978.51874699074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45978.51874699074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45978.51874699074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45978.51874699074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45978.51874699074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45978.51874699074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45978.51874699074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45978.51874699074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45978.51874699074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45978.51874699074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45978.51874699074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45978.51874699074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45978.51874699074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45978.51874699074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45978.51874699074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45978.51874699074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45978.51874699074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45978.51874699074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45978.51874699074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45978.51874699074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45978.51874699074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45978.51874699074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45978.51874699074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45978.51874699074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45978.51874699074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45978.51874699074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45978.51874699074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45978.51874699074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45978.51874699074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45978.51874699074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45978.51874699074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45978.51874699074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45978.51874699074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45978.51874699074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45978.51874699074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45978.51874699074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45978.51874699074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45978.51874699074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45978.51874699074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45978.51874699074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45978.51874699074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45978.51874699074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45978.51874699074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45978.51874699074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45978.51874699074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45978.51874699074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45978.51874699074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45978.51874699074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45978.51874699074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45978.51874699074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45978.51874699074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45978.51874699074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45978.51874699074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45978.51874699074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45978.51874699074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45978.51874699074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45978.51874699074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45978.51874699074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45978.51874699074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45978.51874699074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45978.51874699074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45978.51874699074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45978.51874699074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45978.51874699074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45978.51874699074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45978.51874699074</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275.03802939814341</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37165</v>
      </c>
      <c r="E3" s="95" t="s">
        <v>39021</v>
      </c>
      <c r="F3" s="96">
        <v>45978.467060185183</v>
      </c>
      <c r="G3" s="97">
        <f ca="1">IFERROR(NOW()-F3,"")</f>
        <v>5.168680555652827E-2</v>
      </c>
      <c r="H3" s="96">
        <v>45978.451226851852</v>
      </c>
      <c r="I3" s="114" t="str">
        <f>IFERROR(VLOOKUP(D3,DB!A:F,6,0),"")</f>
        <v>Generator-SG</v>
      </c>
      <c r="J3" s="114" t="str">
        <f>IFERROR(VLOOKUP(D3,DB!A:G,7,0),"")</f>
        <v>Dead</v>
      </c>
      <c r="K3" s="98" t="s">
        <v>39116</v>
      </c>
      <c r="L3" s="92" t="str">
        <f>IFERROR(VLOOKUP(D3,DB!A:I,9,0),"")</f>
        <v>Latis</v>
      </c>
    </row>
    <row r="4" spans="1:16" ht="15" customHeight="1">
      <c r="A4" s="114" t="s">
        <v>39117</v>
      </c>
      <c r="B4" s="114" t="str">
        <f>IFERROR(VLOOKUP(D4,DB!A:K,11,0),"")</f>
        <v>R4</v>
      </c>
      <c r="C4" s="94">
        <v>1</v>
      </c>
      <c r="D4" s="92" t="s">
        <v>36377</v>
      </c>
      <c r="E4" s="95" t="s">
        <v>39021</v>
      </c>
      <c r="F4" s="96">
        <v>45978.507222222222</v>
      </c>
      <c r="G4" s="97">
        <f ca="1">IFERROR(NOW()-F4,"")</f>
        <v>1.152476851711981E-2</v>
      </c>
      <c r="H4" s="96">
        <v>45978.503518518519</v>
      </c>
      <c r="I4" s="114" t="str">
        <f>IFERROR(VLOOKUP(D4,DB!A:F,6,0),"")</f>
        <v>SCECO</v>
      </c>
      <c r="J4" s="114" t="str">
        <f>IFERROR(VLOOKUP(D4,DB!A:G,7,0),"")</f>
        <v>Vandalized</v>
      </c>
      <c r="K4" s="98" t="s">
        <v>39118</v>
      </c>
      <c r="L4" s="92" t="str">
        <f>IFERROR(VLOOKUP(D4,DB!A:I,9,0),"")</f>
        <v>Latis</v>
      </c>
    </row>
    <row r="5" spans="1:16" ht="15" customHeight="1">
      <c r="A5" s="114"/>
      <c r="B5" s="114" t="str">
        <f>IFERROR(VLOOKUP(D5,DB!A:K,11,0),"")</f>
        <v/>
      </c>
      <c r="C5" s="94"/>
      <c r="D5" s="92"/>
      <c r="E5" s="95"/>
      <c r="F5" s="96"/>
      <c r="G5" s="97">
        <f ca="1">IFERROR(NOW()-F5,"")</f>
        <v>45978.51874699074</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45978.51874699074</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45978.51874699074</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45978.51874699074</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45978.51874699074</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45978.51874699074</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45978.51874699074</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45978.51874699074</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45978.51874699074</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45978.51874699074</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45978.51874699074</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45978.51874699074</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45978.51874699074</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45978.51874699074</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45978.51874699074</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45978.51874699074</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45978.51874699074</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45978.51874699074</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45978.51874699074</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45978.51874699074</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45978.51874699074</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45978.51874699074</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45978.51874699074</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45978.51874699074</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45978.51874699074</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45978.51874699074</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45978.51874699074</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45978.51874699074</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45978.51874699074</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45978.51874699074</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45978.51874699074</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39119</v>
      </c>
      <c r="B2" s="37" t="str">
        <f>IFERROR(VLOOKUP(D2,DB!A:K,11,0),"")</f>
        <v>R5</v>
      </c>
      <c r="C2" s="37">
        <v>3</v>
      </c>
      <c r="D2" s="107" t="s">
        <v>36011</v>
      </c>
      <c r="E2" s="37" t="s">
        <v>39021</v>
      </c>
      <c r="F2" s="38">
        <v>45891.832060185188</v>
      </c>
      <c r="G2" s="109">
        <f ca="1">IFERROR(NOW()-F2,"")</f>
        <v>86.68668680555129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52.329869675922964</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29.857635879627196</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7">
        <v>45977.514803240738</v>
      </c>
      <c r="G5" s="112">
        <f t="shared" ref="G5:G9" ca="1" si="2">IFERROR(NOW()-F5,"")</f>
        <v>1.0039437500017812</v>
      </c>
      <c r="H5" s="137">
        <v>45977.468807870369</v>
      </c>
      <c r="I5" s="110" t="str">
        <f>IFERROR(VLOOKUP(D5,DB!A:F,6,0),"")</f>
        <v>SCECO</v>
      </c>
      <c r="J5" s="110" t="str">
        <f>IFERROR(VLOOKUP(D5,DB!A:G,7,0),"")</f>
        <v>Weak</v>
      </c>
      <c r="K5" s="110" t="s">
        <v>39126</v>
      </c>
      <c r="L5" s="110" t="str">
        <f>IFERROR(VLOOKUP(D5,DB!A:I,9,0),"")</f>
        <v>Latis</v>
      </c>
    </row>
    <row r="6" spans="1:13">
      <c r="A6" s="110"/>
      <c r="B6" s="110" t="str">
        <f>IFERROR(VLOOKUP(D6,DB!A:K,11,0),"")</f>
        <v/>
      </c>
      <c r="C6" s="110"/>
      <c r="D6" s="110"/>
      <c r="E6" s="110"/>
      <c r="F6" s="110"/>
      <c r="G6" s="110">
        <f t="shared" ca="1" si="2"/>
        <v>45978.51874699074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45978.51874699074</v>
      </c>
      <c r="H7" s="110"/>
      <c r="I7" s="110" t="str">
        <f>IFERROR(VLOOKUP(D7,DB!A:F,6,0),"")</f>
        <v/>
      </c>
      <c r="J7" s="110" t="str">
        <f>IFERROR(VLOOKUP(D7,DB!A:G,7,0),"")</f>
        <v/>
      </c>
      <c r="K7" s="110"/>
      <c r="L7" s="110" t="str">
        <f>IFERROR(VLOOKUP(D7,DB!A:I,9,0),"")</f>
        <v/>
      </c>
    </row>
    <row r="8" spans="1:13">
      <c r="A8" s="110"/>
      <c r="B8" s="110" t="str">
        <f>IFERROR(VLOOKUP(D8,DB!A:K,11,0),"")</f>
        <v>R5</v>
      </c>
      <c r="C8" s="110"/>
      <c r="D8" s="110" t="s">
        <v>34999</v>
      </c>
      <c r="E8" s="110"/>
      <c r="F8" s="110"/>
      <c r="G8" s="110">
        <f t="shared" ca="1" si="2"/>
        <v>45978.51874699074</v>
      </c>
      <c r="H8" s="110"/>
      <c r="I8" s="110" t="str">
        <f>IFERROR(VLOOKUP(D8,DB!A:F,6,0),"")</f>
        <v>SCECO</v>
      </c>
      <c r="J8" s="110" t="str">
        <f>IFERROR(VLOOKUP(D8,DB!A:G,7,0),"")</f>
        <v>Vandalized</v>
      </c>
      <c r="K8" s="110"/>
      <c r="L8" s="110" t="str">
        <f>IFERROR(VLOOKUP(D8,DB!A:I,9,0),"")</f>
        <v>Latis</v>
      </c>
    </row>
    <row r="9" spans="1:13">
      <c r="A9" s="110"/>
      <c r="B9" s="110" t="str">
        <f>IFERROR(VLOOKUP(D9,DB!A:K,11,0),"")</f>
        <v/>
      </c>
      <c r="C9" s="110"/>
      <c r="D9" s="110"/>
      <c r="E9" s="110"/>
      <c r="F9" s="110"/>
      <c r="G9" s="110">
        <f t="shared" ca="1" si="2"/>
        <v>45978.51874699074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45978.51874699074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45978.51874699074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45978.51874699074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45978.51874699074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45978.51874699074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45978.51874699074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45978.51874699074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45978.51874699074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45978.51874699074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45978.51874699074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45978.51874699074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45978.51874699074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45978.51874699074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45978.51874699074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45978.51874699074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45978.51874699074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45978.51874699074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45978.51874699074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45978.51874699074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45978.51874699074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45978.51874699074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45978.51874699074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45978.51874699074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45978.51874699074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45978.51874699074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45978.51874699074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45978.51874699074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45978.51874699074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45978.51874699074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45978.51874699074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45978.51874699074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45978.51874699074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45978.51874699074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45978.51874699074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45978.51874699074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45978.51874699074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45978.51874699074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45978.51874699074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45978.51874699074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45978.51874699074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45978.51874699074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45978.51874699074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45978.51874699074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45978.51874699074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45978.51874699074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45978.51874699074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45978.51874699074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45978.51874699074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45978.51874699074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45978.51874699074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45978.51874699074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45978.51874699074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45978.51874699074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45978.51874699074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45978.51874699074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45978.51874699074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45978.51874699074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45978.51874699074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45978.51874699074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45978.51874699074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45978.51874699074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45978.51874699074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45978.51874699074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45978.51874699074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45978.51874699074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45978.51874699074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45978.51874699074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45978.51874699074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45978.51874699074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45978.51874699074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45978.51874699074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45978.51874699074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45978.51874699074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45978.51874699074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45978.51874699074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45978.51874699074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45978.51874699074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45978.51874699074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45978.51874699074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45978.51874699074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45978.51874699074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45978.51874699074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45978.51874699074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45978.51874699074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45978.51874699074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45978.51874699074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45978.51874699074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45978.51874699074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45978.51874699074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45978.51874699074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45978.51874699074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45978.51874699074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45978.51874699074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45978.51874699074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45978.51874699074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45978.51874699074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45978.51874699074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45978.51874699074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45978.51874699074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45978.51874699074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45978.51874699074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45978.51874699074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45978.51874699074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45978.51874699074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45978.51874699074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45978.51874699074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45978.51874699074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45978.51874699074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45978.51874699074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45978.51874699074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45978.51874699074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45978.51874699074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45978.51874699074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45978.51874699074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45978.51874699074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45978.51874699074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45978.51874699074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45978.51874699074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45978.51874699074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45978.51874699074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45978.51874699074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45978.51874699074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45978.51874699074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45978.51874699074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45978.51874699074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45978.51874699074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45978.51874699074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45978.51874699074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45978.51874699074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45978.51874699074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45978.51874699074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45978.51874699074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45978.51874699074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45978.51874699074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45978.51874699074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45978.51874699074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45978.51874699074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45978.51874699074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45978.51874699074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45978.51874699074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45978.51874699074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45978.51874699074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45978.51874699074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45978.51874699074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45978.51874699074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45978.51874699074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45978.51874699074</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39127</v>
      </c>
      <c r="B2" s="120" t="str">
        <f>IFERROR(VLOOKUP(D2,DB!A:K,11,0),"")</f>
        <v>R6</v>
      </c>
      <c r="C2" s="121">
        <v>1</v>
      </c>
      <c r="D2" s="120" t="s">
        <v>30938</v>
      </c>
      <c r="E2" s="110" t="s">
        <v>39021</v>
      </c>
      <c r="F2" s="122">
        <v>45977.926087962966</v>
      </c>
      <c r="G2" s="105">
        <f t="shared" ref="G2:G57" ca="1" si="0">IFERROR(NOW()-F2,"-")</f>
        <v>0.59265902777406154</v>
      </c>
      <c r="H2" s="122">
        <v>45978.034363425926</v>
      </c>
      <c r="I2" s="120" t="str">
        <f>IFERROR(VLOOKUP(D2,DB!A:F,6,0),"")</f>
        <v>SCECO</v>
      </c>
      <c r="J2" s="120" t="str">
        <f>IFERROR(VLOOKUP(D2,DB!A:G,7,0),"")</f>
        <v>Dead</v>
      </c>
      <c r="K2" s="123" t="s">
        <v>39128</v>
      </c>
      <c r="L2" s="124" t="str">
        <f>IFERROR(VLOOKUP(D2,DB!A:I,9,0),"")</f>
        <v>Latis</v>
      </c>
    </row>
    <row r="3" spans="1:16382" ht="31.5" customHeight="1">
      <c r="A3" s="119"/>
      <c r="B3" s="120" t="str">
        <f>IFERROR(VLOOKUP(D3,DB!A:K,11,0),"")</f>
        <v/>
      </c>
      <c r="C3" s="121"/>
      <c r="D3" s="120"/>
      <c r="E3" s="110"/>
      <c r="F3" s="122"/>
      <c r="G3" s="105">
        <f t="shared" ca="1" si="0"/>
        <v>45978.51874699074</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45978.51874699074</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45978.51874699074</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45978.51874699074</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45978.51874699074</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45978.51874699074</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45978.51874699074</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45978.51874699074</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45978.51874699074</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45978.51874699074</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45978.51874699074</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45978.51874699074</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45978.51874699074</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45978.51874699074</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45978.51874699074</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45978.51874699074</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45978.51874699074</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45978.51874699074</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45978.51874699074</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45978.51874699074</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45978.51874699074</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45978.51874699074</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45978.51874699074</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45978.51874699074</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45978.51874699074</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45978.51874699074</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45978.51874699074</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45978.51874699074</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45978.51874699074</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45978.51874699074</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45978.51874699074</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45978.51874699074</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45978.51874699074</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45978.51874699074</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45978.51874699074</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45978.51874699074</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45978.51874699074</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45978.51874699074</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45978.51874699074</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45978.51874699074</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45978.51874699074</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45978.51874699074</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45978.51874699074</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45978.51874699074</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45978.51874699074</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45978.51874699074</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45978.51874699074</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45978.51874699074</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45978.51874699074</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45978.51874699074</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45978.51874699074</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45978.51874699074</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45978.51874699074</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45978.51874699074</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45978.51874699074</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45978.51874699074</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45978.51874699074</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45978.51874699074</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45978.51874699074</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45978.51874699074</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45978.51874699074</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45978.51874699074</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45978.51874699074</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45978.51874699074</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45978.51874699074</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45978.51874699074</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45978.51874699074</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45978.51874699074</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45978.51874699074</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45978.51874699074</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45978.51874699074</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45978.51874699074</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45978.51874699074</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45978.51874699074</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45978.51874699074</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45978.51874699074</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45978.51874699074</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45978.51874699074</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45978.51874699074</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45978.51874699074</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45978.51874699074</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45978.51874699074</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45978.51874699074</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45978.51874699074</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45978.51874699074</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45978.51874699074</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45978.51874699074</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45978.51874699074</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45978.51874699074</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